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РМО" sheetId="1" r:id="rId1"/>
  </sheets>
  <definedNames/>
  <calcPr fullCalcOnLoad="1"/>
</workbook>
</file>

<file path=xl/sharedStrings.xml><?xml version="1.0" encoding="utf-8"?>
<sst xmlns="http://schemas.openxmlformats.org/spreadsheetml/2006/main" count="193" uniqueCount="165">
  <si>
    <t>сумма</t>
  </si>
  <si>
    <t xml:space="preserve">Код бюджетной </t>
  </si>
  <si>
    <t>Классификации РФ</t>
  </si>
  <si>
    <t>Наименование доходов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</si>
  <si>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</si>
  <si>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</si>
  <si>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</si>
  <si>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доходов,облагаемых пот налоговой ставке, установленной пунктом 1 статьи 224 Налогового кодекса РФ</t>
  </si>
  <si>
    <t xml:space="preserve">Налоги на совокупный доход 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</si>
  <si>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</si>
  <si>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</si>
  <si>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</si>
  <si>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</si>
  <si>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Налог на имущество предприятий</t>
  </si>
  <si>
    <t>Налог с продаж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</si>
  <si>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</si>
  <si>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</si>
  <si>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Штрафы, санкции, возмещение ущерба</t>
  </si>
  <si>
    <t>Денежные взыскания(штрафы) за нарушение земельного законодательства</t>
  </si>
  <si>
    <t>Денежные взыскания(штрафы) за нарушение законодательства в области обеспечения санитарно-эпидемологического благополучия человека и законодательства в сфере защиты прав потребителей</t>
  </si>
  <si>
    <t>ИТОГО ДОХОДОВ</t>
  </si>
  <si>
    <t>Безвозмездные перечисления</t>
  </si>
  <si>
    <t xml:space="preserve">Субвенции бюджетам муниципальных районов на ежемесячное денежное вознаграждение за классное руководство </t>
  </si>
  <si>
    <t>2 02 03024 05 0000 151</t>
  </si>
  <si>
    <t>Субвенции бюджетам муниципальных районов на выполнение передаваемых полномочий субъектов РФ</t>
  </si>
  <si>
    <t xml:space="preserve">     Субвенции бюджетам районных муниципальных образований на реализацию государственных полномочий по обеспечению деятельности административных комиссий</t>
  </si>
  <si>
    <t>Субвенция на реализацию отдельных госполномочий в сфере формирования и организации деятельности муниципальных комиссий по делам несовершеннолетних</t>
  </si>
  <si>
    <t>Доходы от предпринимательской  и иной приносящей доход деятельности</t>
  </si>
  <si>
    <t>ВСЕГО    ДОХОДОВ</t>
  </si>
  <si>
    <t>разни</t>
  </si>
  <si>
    <t>ца</t>
  </si>
  <si>
    <t>Субвенция на реализацию госполномочий по организации и осуществлению деятельности по опеке и попечительству</t>
  </si>
  <si>
    <t>2 02 02999 05 0000 151</t>
  </si>
  <si>
    <t xml:space="preserve">Прочие субсидии бюджетам муниципальных районов </t>
  </si>
  <si>
    <t>2 02 04005 05 0000 151</t>
  </si>
  <si>
    <t>Межбюджетные трансферты. Передаваемые бюджетам муниципальных районов на обеспечение равного с МВД РФ повышение денежного довольствия сотрудникам и заработной платы работникам подразделений МОП и социальных выплат</t>
  </si>
  <si>
    <t>Доходы от продажи материальных и нематериальных активов</t>
  </si>
  <si>
    <t>Субсидии бюджетам муниципальных районов на внедрение иновационных образовательных программ</t>
  </si>
  <si>
    <t>3 02 01050 05 0000 130</t>
  </si>
  <si>
    <t xml:space="preserve">   1 16 03030 01 0000140</t>
  </si>
  <si>
    <t>Денежные взыскания ( штрафы ) за административные правонарушения в области налогов и сборов, предусмотренные кодексом РФ об административных нарушениях</t>
  </si>
  <si>
    <t xml:space="preserve"> </t>
  </si>
  <si>
    <t>Доходы от оказания платных услуг и компенсации затрат государства</t>
  </si>
  <si>
    <t>000 100 00000 00 0000 000</t>
  </si>
  <si>
    <t>000 1 01 00000 00 0000 000</t>
  </si>
  <si>
    <t>000 1 01 02000 01 0000 110</t>
  </si>
  <si>
    <t>000 1 01 02020 01 0000 110</t>
  </si>
  <si>
    <t>000 1 05 00000 00 0000 000</t>
  </si>
  <si>
    <t>000 1 08 00000 00 0000 000</t>
  </si>
  <si>
    <t>000 1 08 03000 01 0000 110</t>
  </si>
  <si>
    <t>000 1 08 03010 01 0000 110</t>
  </si>
  <si>
    <t>000 1 09 04010 02 0000 110</t>
  </si>
  <si>
    <t>000 1 09 06010 02 0000 110</t>
  </si>
  <si>
    <t>000 1 11 00000 00 0000 000</t>
  </si>
  <si>
    <t>000 1 12 00000 00 0000 000</t>
  </si>
  <si>
    <t>000 1 12 01000 01 0000 120</t>
  </si>
  <si>
    <t xml:space="preserve">000 113 00000 00 0000 000 </t>
  </si>
  <si>
    <t xml:space="preserve">000 114 00000 00 0000 000 </t>
  </si>
  <si>
    <t>000 1 16 00000 00 0000 000</t>
  </si>
  <si>
    <t>000 1 16 25060 01 0000 140</t>
  </si>
  <si>
    <t>000 1 16 28000 01 0000 140</t>
  </si>
  <si>
    <t>000 1 16 90000 00 0000 140</t>
  </si>
  <si>
    <t>000 1 16 90050 05 0000 140</t>
  </si>
  <si>
    <t>000 2 02 01001 05 0000 151</t>
  </si>
  <si>
    <t xml:space="preserve">000 2 02 02000 00 0000 151 </t>
  </si>
  <si>
    <t>000 2 02 02024 05 0000 151</t>
  </si>
  <si>
    <t>000 2 02 03000 00 0000 151</t>
  </si>
  <si>
    <t>000 2 02 03021 05 0000 151</t>
  </si>
  <si>
    <t xml:space="preserve">000 2 02  03027 05 0000 151 </t>
  </si>
  <si>
    <t>000 2 02 03029 05 0000 151</t>
  </si>
  <si>
    <t>000 2 02 03024 05 0000 151</t>
  </si>
  <si>
    <t>000 2 02 04000 00 0000 151</t>
  </si>
  <si>
    <t>000 2 02 04005 05 0000 151</t>
  </si>
  <si>
    <t>Субвенции бюджетам районных муниципальных образований на реализацию государственного стандарта общего образования</t>
  </si>
  <si>
    <t>Субвенции бюджетам районных муниципальных образований на реализацию государственных полномочий в сфере архивного дела</t>
  </si>
  <si>
    <t>Субвенция бюджетам районных муниципальных образований наосуществление государственных полномочий по выравниванию бюджетной обеспеченности  поселений</t>
  </si>
  <si>
    <t>Субвенция на организацию исполнения органами местного самоуправления переданных государственных полномочий в сфере поддержки сельскохозяйственного производства</t>
  </si>
  <si>
    <t>000 2 02 04025 05 0000 151</t>
  </si>
  <si>
    <t>000 2 19 05000 05 0000 151</t>
  </si>
  <si>
    <t>Возврат остатков субсидий, субвенций  и иных межбюджетных трансфертов имеющих целевое назначение прошлых лет</t>
  </si>
  <si>
    <t>Возврат остатков субсидий, субвенций  и иных межбюджетных трансфертов имеющих целевое назначение прошлых лет из бюджета муниципальных районов</t>
  </si>
  <si>
    <t>000 2 19 05000 00 0000 151</t>
  </si>
  <si>
    <t xml:space="preserve"> 000 1 05 02010 02 0000 110</t>
  </si>
  <si>
    <t xml:space="preserve"> 000 1 05 03010 01 0000 110</t>
  </si>
  <si>
    <t>000 2 02 02008 05 0000 151</t>
  </si>
  <si>
    <t>000 2 02 02022 05 0000 151</t>
  </si>
  <si>
    <t>000 2 02 02085 05 0000 151</t>
  </si>
  <si>
    <t>000 2 07 05000 05 0000 180</t>
  </si>
  <si>
    <t>Прочие безвозмездные поступления в бюджеты муниципальных районов</t>
  </si>
  <si>
    <t>разница</t>
  </si>
  <si>
    <t>000 2 02 03041 05 0000 151</t>
  </si>
  <si>
    <t>000 2 02 03046 05 0000 151</t>
  </si>
  <si>
    <t>(тыс.руб.)</t>
  </si>
  <si>
    <t>000 2 02 02145 05 0000 151</t>
  </si>
  <si>
    <t>Субсидии бюджетам муниципальных районов на модернизацию региональных систем общего образования</t>
  </si>
  <si>
    <t xml:space="preserve">                                                         К решению собрания депутатов Малодербетовского РМО РК</t>
  </si>
  <si>
    <t xml:space="preserve">                                                         Приложение № 4</t>
  </si>
  <si>
    <t>000 2 02 01003 05 0000 151</t>
  </si>
  <si>
    <t>Дотации бюджетам муниципальных районов наподдержку мер по обеспечению сбалансированности бюджетов</t>
  </si>
  <si>
    <t>000 2 02 03007 05 0000 151</t>
  </si>
  <si>
    <t>000 2 02 03045 05 0000 151</t>
  </si>
  <si>
    <t>Субвенция местным бюджетам на реализацию отдельных полномочий в сфере здравоохранения</t>
  </si>
  <si>
    <t>,</t>
  </si>
  <si>
    <t>000 113 01995 05 0000 130</t>
  </si>
  <si>
    <t xml:space="preserve"> 000 1 05 01000 00 0000 110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</si>
  <si>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</si>
  <si>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  мировыми судьями(за исключением  Верховного Суда РФ)</t>
  </si>
  <si>
    <t>000 1 11 05000 00 0000 120</t>
  </si>
  <si>
    <t>Плата за негативное воздействие на окружающую среду</t>
  </si>
  <si>
    <t>Прочие доходы от оказания платных услуг (работ) получателями средств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</si>
  <si>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районов.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</si>
  <si>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</si>
  <si>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 и иных сумм в возмещение ущерба, зачисляемые в бюджеты муниципальных районов</t>
  </si>
  <si>
    <t>Дотации бюджетам муниципальных районов на выравнивание бюджетной обеспеченности</t>
  </si>
  <si>
    <t>Субсидии бюджетам субьектов Российской Федерации и муниципальных образований (межбюджетных субсидии)</t>
  </si>
  <si>
    <t>Субсидии бюджетам муниципальных районов на обеспечение жильем молодых семей</t>
  </si>
  <si>
    <t>Субсидии бюджетам муниципальных районов на денежные выплаты медицинскому персоналу , фельдшерско - акушерских пунктов, врачам, фельдшерам и медицинским сестрам скорой медицинской помощи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</si>
  <si>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</si>
  <si>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Субвенции  бюджетам субьектов Российской Федерации и муниципальных образований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</si>
  <si>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родителю.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</si>
  <si>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</si>
  <si>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возмещение сельскохозяйственным товаропроизводителям ( 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 правовых форм,крестьянским ( фермерским)хозяйствам и организациям потребительской кооперации части затрат на уплату процентов по кредитам полученным в российских кредитных организациях, и займам , полученным в сельскохозяйственных кредитных потребительских кооперативах в 2009-2012 годах на срок до 1 года.</t>
  </si>
  <si>
    <t>Субвенции бюджетам муниципальных районов на возмещение сельскохозяйственным товаропроизводителям, организациям агропромышленного комплекса, независимо от их организационно- 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 кооперативах в 2004-2012 годах  на срок от 2  до 10 лет.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</si>
  <si>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2005-2012 годах на срок до 8 лет.</t>
  </si>
  <si>
    <t xml:space="preserve">Иные межбюджетные трансферты. </t>
  </si>
  <si>
    <t xml:space="preserve"> Межбюджетные трансферты, передаваемые бюджетам муниципальных районов на комплектование книжных фондов бибилиотек муниципальных образований</t>
  </si>
  <si>
    <t>000 1 11 05013 10 0000 120</t>
  </si>
  <si>
    <t>000 1 01 02010 01 0000 110</t>
  </si>
  <si>
    <t xml:space="preserve">000 1 01 02020 01 0000 110 </t>
  </si>
  <si>
    <t>Налог на доходы физических лиц с доходов, полученных от осущес-твления деятельности физическими лицами, зарегистрированными в качестве индивидуальных предпринимателей, нотариусов, занимаю-щихся частной практикой, адвокатов, учредивших адвокатские каби-неты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</si>
  <si>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явля-ется налоговый агент, за исключением доходов, в отношении которых исчисление и уплата налога осуществляется в соответствии со стать-ями 227, 227"1" и 228 Налогового кодекса Российской Федерации</t>
  </si>
  <si>
    <t xml:space="preserve">000 1 11 05035 05 0000 120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</si>
  <si>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автоном-ных учреждений, а также имущества гос. и муниципальных уни-тарных предприятий, в том числе казенных)</t>
  </si>
  <si>
    <t>Доходы , получаемые в виде арендной платы за земельные участки, государственная собственность на которые не разграничена и кото-рые расположены в границах межселенных территорий муници-пальных районов, а также средства от продажи права на заключение договоров аренды указанных земельных участков.</t>
  </si>
  <si>
    <t>Доходы от сдачи в аренду имущества ,находящегося в оперативном управлении органов управления муниципальных районов и созданных ими учреждений ( за исключением имущества  муниципальных бюджетных и  автономных учреждений).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</si>
  <si>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</si>
  <si>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000 2 02 02999 05 0000 151</t>
  </si>
  <si>
    <t>Прочие субсидии бюджетам муниципальных районов</t>
  </si>
  <si>
    <t>000 2 02 02051 05 0000 151</t>
  </si>
  <si>
    <t>Субсидии бюджетам муниципальных районов на реализацию федеральных целевых программ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</si>
  <si>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</si>
  <si>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реализацию ферельных целевых программ</t>
  </si>
  <si>
    <t>Сумма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</si>
  <si>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</si>
  <si>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</si>
  <si>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000 116 25010 01 0000 140</t>
  </si>
  <si>
    <t>Денежные взыскания (штрафы) за нарушение законодательства Российской Федерации о недрах</t>
  </si>
  <si>
    <t>000 1 16 25050 01 0000 140</t>
  </si>
  <si>
    <t>Денежные взыскания(штрафы) за нарушение законодательства в области охраны окружающей среды</t>
  </si>
  <si>
    <t>000 1 16 43000 01 0000 140</t>
  </si>
  <si>
    <t>Денежные взыскания (штрафы) за нарушения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</si>
  <si>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>000 2 02 03098 05 0000 151</t>
  </si>
  <si>
    <t>Субвенции бюджетам муниципальных районов на возмещение части процентной ставки по краткосрочным кредитам (займам) на развитие растеневодства, переработки и реализации продукции растеневодства</t>
  </si>
  <si>
    <t>000 2 02 03107 05 0000 151</t>
  </si>
  <si>
    <t>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</si>
  <si>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000 2 02 03108 05 0000 151</t>
  </si>
  <si>
    <t>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логического обеспечения рынков продукции животноводства</t>
  </si>
  <si>
    <t>000 2 02 03115 05 0000 151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</si>
  <si>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</si>
  <si>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000 2 02 03099 05 0000 151</t>
  </si>
  <si>
    <t>Субвенции бюджетам муниципальных районов на возмещение части процентной ставки по инвестиционным кредитам (займам) на развитие растеневодства, переработки и развития инфраструктуры и логического обеспечения рынково продукции растеневодства</t>
  </si>
  <si>
    <r>
      <t xml:space="preserve">                                                         № </t>
    </r>
    <r>
      <rPr>
        <u val="single"/>
        <sz val="9"/>
        <rFont val="Arial Cyr"/>
        <family val="0"/>
      </rPr>
      <t>4</t>
    </r>
    <r>
      <rPr>
        <sz val="9"/>
        <rFont val="Arial Cyr"/>
        <family val="0"/>
      </rPr>
      <t xml:space="preserve"> от " </t>
    </r>
    <r>
      <rPr>
        <u val="single"/>
        <sz val="9"/>
        <rFont val="Arial Cyr"/>
        <family val="0"/>
      </rPr>
      <t>29</t>
    </r>
    <r>
      <rPr>
        <sz val="9"/>
        <rFont val="Arial Cyr"/>
        <family val="0"/>
      </rPr>
      <t>" _</t>
    </r>
    <r>
      <rPr>
        <u val="single"/>
        <sz val="9"/>
        <rFont val="Arial Cyr"/>
        <family val="0"/>
      </rPr>
      <t>декабря</t>
    </r>
    <r>
      <rPr>
        <sz val="9"/>
        <rFont val="Arial Cyr"/>
        <family val="0"/>
      </rPr>
      <t>_2012 года</t>
    </r>
  </si>
  <si>
    <t xml:space="preserve">                                                         "О бюджете Малодербетовского РМО РК на 2013 год"</t>
  </si>
  <si>
    <t>Объем поступления доходов в бюджет Малодербетовского РМО РК</t>
  </si>
  <si>
    <t>000 114 06013 10 0000 430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</si>
</sst>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46">
    <font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9"/>
      <name val="Arial Cyr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u val="single"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tabSelected="1" zoomScalePageLayoutView="0" workbookViewId="0" topLeftCell="A61">
      <selection activeCell="C41" sqref="C41"/>
    </sheetView>
  </sheetViews>
  <sheetFormatPr defaultColWidth="9.00390625" defaultRowHeight="12.75"/>
  <cols>
    <col min="1" max="1" width="0.2421875" style="0" customWidth="1"/>
    <col min="2" max="2" width="22.25390625" style="0" customWidth="1"/>
    <col min="3" max="3" width="56.625" style="0" customWidth="1"/>
    <col min="4" max="4" width="3.875" style="0" hidden="1" customWidth="1"/>
    <col min="5" max="5" width="4.25390625" style="0" hidden="1" customWidth="1"/>
    <col min="6" max="6" width="0.12890625" style="0" hidden="1" customWidth="1"/>
    <col min="7" max="7" width="9.25390625" style="0" hidden="1" customWidth="1"/>
    <col min="8" max="9" width="8.00390625" style="0" hidden="1" customWidth="1"/>
    <col min="10" max="10" width="0.12890625" style="0" hidden="1" customWidth="1"/>
    <col min="11" max="11" width="8.625" style="0" hidden="1" customWidth="1"/>
    <col min="12" max="12" width="11.375" style="0" hidden="1" customWidth="1"/>
    <col min="13" max="13" width="9.625" style="0" hidden="1" customWidth="1"/>
    <col min="14" max="14" width="9.125" style="0" hidden="1" customWidth="1"/>
    <col min="15" max="15" width="0.12890625" style="0" hidden="1" customWidth="1"/>
    <col min="16" max="16" width="8.75390625" style="0" hidden="1" customWidth="1"/>
    <col min="17" max="17" width="0.12890625" style="0" hidden="1" customWidth="1"/>
    <col min="18" max="21" width="9.125" style="0" hidden="1" customWidth="1"/>
    <col min="23" max="23" width="9.125" style="0" hidden="1" customWidth="1"/>
  </cols>
  <sheetData>
    <row r="1" spans="3:11" ht="12.75">
      <c r="C1" s="28" t="s">
        <v>96</v>
      </c>
      <c r="D1" s="28"/>
      <c r="E1" s="28"/>
      <c r="F1" s="28"/>
      <c r="G1" s="28"/>
      <c r="H1" s="28"/>
      <c r="I1" s="28"/>
      <c r="J1" s="28"/>
      <c r="K1" s="21"/>
    </row>
    <row r="2" spans="2:13" ht="12.75">
      <c r="B2" s="2"/>
      <c r="C2" s="25" t="s">
        <v>95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2:13" ht="14.25" customHeight="1">
      <c r="B3" s="3"/>
      <c r="C3" s="25" t="s">
        <v>162</v>
      </c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13" ht="14.25" customHeight="1">
      <c r="B4" s="3"/>
      <c r="C4" s="25" t="s">
        <v>161</v>
      </c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3" ht="14.25" customHeight="1">
      <c r="B5" s="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13" ht="19.5" customHeight="1">
      <c r="B6" s="2"/>
      <c r="C6" s="33"/>
      <c r="D6" s="33"/>
      <c r="E6" s="33"/>
      <c r="F6" s="33"/>
      <c r="G6" s="33"/>
      <c r="H6" s="33"/>
      <c r="I6" s="33"/>
      <c r="J6" s="33"/>
      <c r="K6" s="33"/>
      <c r="L6" s="33"/>
      <c r="M6" s="27"/>
    </row>
    <row r="7" spans="2:11" ht="12.75" customHeight="1">
      <c r="B7" s="4"/>
      <c r="C7" s="2"/>
      <c r="D7" s="2"/>
      <c r="E7" s="2"/>
      <c r="F7" s="2"/>
      <c r="G7" s="2"/>
      <c r="H7" s="2"/>
      <c r="I7" s="2"/>
      <c r="J7" s="2"/>
      <c r="K7" s="2"/>
    </row>
    <row r="8" spans="2:13" ht="12.75">
      <c r="B8" s="5" t="s">
        <v>163</v>
      </c>
      <c r="C8" s="2"/>
      <c r="D8" s="2"/>
      <c r="E8" s="2"/>
      <c r="F8" s="2"/>
      <c r="G8" s="2"/>
      <c r="H8" s="2"/>
      <c r="I8" s="2"/>
      <c r="J8" s="2"/>
      <c r="K8" s="2"/>
      <c r="L8" s="24" t="s">
        <v>92</v>
      </c>
      <c r="M8" s="24"/>
    </row>
    <row r="9" spans="2:23" ht="14.25" customHeight="1">
      <c r="B9" s="6" t="s">
        <v>1</v>
      </c>
      <c r="C9" s="31" t="s">
        <v>3</v>
      </c>
      <c r="D9" s="32"/>
      <c r="E9" s="8"/>
      <c r="F9" s="29" t="s">
        <v>0</v>
      </c>
      <c r="G9" s="8" t="s">
        <v>29</v>
      </c>
      <c r="H9" s="8"/>
      <c r="I9" s="8"/>
      <c r="J9" s="29" t="s">
        <v>0</v>
      </c>
      <c r="K9" s="29" t="s">
        <v>89</v>
      </c>
      <c r="L9" s="29" t="s">
        <v>0</v>
      </c>
      <c r="M9" s="29" t="s">
        <v>89</v>
      </c>
      <c r="N9" s="29" t="s">
        <v>0</v>
      </c>
      <c r="P9" s="29" t="s">
        <v>89</v>
      </c>
      <c r="Q9" s="29" t="s">
        <v>0</v>
      </c>
      <c r="R9" s="29" t="s">
        <v>89</v>
      </c>
      <c r="S9" s="29" t="s">
        <v>0</v>
      </c>
      <c r="T9" s="29" t="s">
        <v>89</v>
      </c>
      <c r="U9" s="29" t="s">
        <v>0</v>
      </c>
      <c r="V9" s="29" t="s">
        <v>142</v>
      </c>
      <c r="W9" s="29" t="s">
        <v>0</v>
      </c>
    </row>
    <row r="10" spans="2:23" ht="13.5" customHeight="1">
      <c r="B10" s="6" t="s">
        <v>2</v>
      </c>
      <c r="C10" s="31"/>
      <c r="D10" s="32"/>
      <c r="E10" s="9"/>
      <c r="F10" s="30"/>
      <c r="G10" s="9" t="s">
        <v>30</v>
      </c>
      <c r="H10" s="6" t="s">
        <v>0</v>
      </c>
      <c r="I10" s="9"/>
      <c r="J10" s="30"/>
      <c r="K10" s="30"/>
      <c r="L10" s="30"/>
      <c r="M10" s="30"/>
      <c r="N10" s="30"/>
      <c r="P10" s="30"/>
      <c r="Q10" s="30"/>
      <c r="R10" s="30"/>
      <c r="S10" s="30"/>
      <c r="T10" s="30"/>
      <c r="U10" s="30"/>
      <c r="V10" s="30"/>
      <c r="W10" s="30"/>
    </row>
    <row r="11" spans="2:23" ht="14.25" customHeight="1">
      <c r="B11" s="6" t="s">
        <v>43</v>
      </c>
      <c r="C11" s="7" t="s">
        <v>4</v>
      </c>
      <c r="D11" s="6"/>
      <c r="E11" s="6"/>
      <c r="F11" s="10" t="e">
        <f>F12+F17+F21+F24+F28+F32+F39</f>
        <v>#REF!</v>
      </c>
      <c r="G11" s="10"/>
      <c r="H11" s="10" t="e">
        <f>H12+H17+#REF!+H21+H28+H32+H35+H37+H39</f>
        <v>#REF!</v>
      </c>
      <c r="I11" s="10" t="e">
        <f>I12+I17+#REF!+I28</f>
        <v>#REF!</v>
      </c>
      <c r="J11" s="10" t="e">
        <f>J12+J17+#REF!+J21+J28+J32+J35+J37+J39</f>
        <v>#REF!</v>
      </c>
      <c r="K11" s="10"/>
      <c r="L11" s="10">
        <f>L12+L17+L21+L28+L32+L35+L37+L39</f>
        <v>33653</v>
      </c>
      <c r="M11" s="10">
        <f>M12+M17+M21+M28+M32+M35+M37+M39</f>
        <v>0</v>
      </c>
      <c r="N11" s="10">
        <f>N12+N17+N21+N28+N32+N35+N37+N39</f>
        <v>33653</v>
      </c>
      <c r="P11" s="10">
        <f aca="true" t="shared" si="0" ref="P11:U11">P12+P17+P21+P28+P32+P35+P37+P39</f>
        <v>0</v>
      </c>
      <c r="Q11" s="10">
        <f t="shared" si="0"/>
        <v>33653</v>
      </c>
      <c r="R11" s="10">
        <f t="shared" si="0"/>
        <v>0</v>
      </c>
      <c r="S11" s="10">
        <f t="shared" si="0"/>
        <v>33653</v>
      </c>
      <c r="T11" s="10">
        <f t="shared" si="0"/>
        <v>1841.1</v>
      </c>
      <c r="U11" s="10">
        <f t="shared" si="0"/>
        <v>35494.1</v>
      </c>
      <c r="V11" s="10">
        <f>V12+V17+V21+V28+V32+V35+V37+V39</f>
        <v>26666</v>
      </c>
      <c r="W11" s="10">
        <f>W12+W17+W21+W28+W32+W35+W37+W39</f>
        <v>38717.1</v>
      </c>
    </row>
    <row r="12" spans="2:23" ht="14.25" customHeight="1">
      <c r="B12" s="6" t="s">
        <v>44</v>
      </c>
      <c r="C12" s="7" t="s">
        <v>5</v>
      </c>
      <c r="D12" s="6"/>
      <c r="E12" s="6"/>
      <c r="F12" s="10">
        <f>F13</f>
        <v>13800</v>
      </c>
      <c r="G12" s="10"/>
      <c r="H12" s="10">
        <f>H13</f>
        <v>16464</v>
      </c>
      <c r="I12" s="10">
        <f>I15</f>
        <v>1758</v>
      </c>
      <c r="J12" s="10">
        <f>J13</f>
        <v>18222</v>
      </c>
      <c r="K12" s="10"/>
      <c r="L12" s="10">
        <f aca="true" t="shared" si="1" ref="L12:P13">L13</f>
        <v>18258</v>
      </c>
      <c r="M12" s="10">
        <f t="shared" si="1"/>
        <v>0</v>
      </c>
      <c r="N12" s="10">
        <f t="shared" si="1"/>
        <v>18258</v>
      </c>
      <c r="P12" s="10">
        <f t="shared" si="1"/>
        <v>0</v>
      </c>
      <c r="Q12" s="10">
        <f aca="true" t="shared" si="2" ref="Q12:W13">Q13</f>
        <v>18258</v>
      </c>
      <c r="R12" s="10">
        <f t="shared" si="2"/>
        <v>0</v>
      </c>
      <c r="S12" s="10">
        <f t="shared" si="2"/>
        <v>18258</v>
      </c>
      <c r="T12" s="10">
        <f t="shared" si="2"/>
        <v>0</v>
      </c>
      <c r="U12" s="10">
        <f t="shared" si="2"/>
        <v>18258</v>
      </c>
      <c r="V12" s="10">
        <f t="shared" si="2"/>
        <v>14200</v>
      </c>
      <c r="W12" s="10">
        <f t="shared" si="2"/>
        <v>18258</v>
      </c>
    </row>
    <row r="13" spans="2:23" ht="11.25" customHeight="1">
      <c r="B13" s="11" t="s">
        <v>45</v>
      </c>
      <c r="C13" s="12" t="s">
        <v>6</v>
      </c>
      <c r="D13" s="11"/>
      <c r="E13" s="11"/>
      <c r="F13" s="13">
        <f>F14</f>
        <v>13800</v>
      </c>
      <c r="G13" s="13"/>
      <c r="H13" s="13">
        <f>H14</f>
        <v>16464</v>
      </c>
      <c r="I13" s="13"/>
      <c r="J13" s="13">
        <f>J14</f>
        <v>18222</v>
      </c>
      <c r="K13" s="13"/>
      <c r="L13" s="13">
        <f t="shared" si="1"/>
        <v>18258</v>
      </c>
      <c r="M13" s="13">
        <f t="shared" si="1"/>
        <v>0</v>
      </c>
      <c r="N13" s="13">
        <f t="shared" si="1"/>
        <v>18258</v>
      </c>
      <c r="P13" s="13">
        <f t="shared" si="1"/>
        <v>0</v>
      </c>
      <c r="Q13" s="13">
        <f t="shared" si="2"/>
        <v>18258</v>
      </c>
      <c r="R13" s="13">
        <f t="shared" si="2"/>
        <v>0</v>
      </c>
      <c r="S13" s="13">
        <f t="shared" si="2"/>
        <v>18258</v>
      </c>
      <c r="T13" s="13">
        <f t="shared" si="2"/>
        <v>0</v>
      </c>
      <c r="U13" s="13">
        <f t="shared" si="2"/>
        <v>18258</v>
      </c>
      <c r="V13" s="13">
        <f t="shared" si="2"/>
        <v>14200</v>
      </c>
      <c r="W13" s="13">
        <f t="shared" si="2"/>
        <v>18258</v>
      </c>
    </row>
    <row r="14" spans="2:23" ht="0.75" customHeight="1" hidden="1">
      <c r="B14" s="11" t="s">
        <v>46</v>
      </c>
      <c r="C14" s="12" t="s">
        <v>7</v>
      </c>
      <c r="D14" s="11"/>
      <c r="E14" s="11"/>
      <c r="F14" s="13">
        <f>F15+F16</f>
        <v>13800</v>
      </c>
      <c r="G14" s="13"/>
      <c r="H14" s="13">
        <f>H15+H16</f>
        <v>16464</v>
      </c>
      <c r="I14" s="13"/>
      <c r="J14" s="13">
        <f>J15+J16</f>
        <v>18222</v>
      </c>
      <c r="K14" s="13"/>
      <c r="L14" s="19">
        <f>L15+L16</f>
        <v>18258</v>
      </c>
      <c r="M14" s="19">
        <f>M15+M16</f>
        <v>0</v>
      </c>
      <c r="N14" s="19">
        <f>N15+N16</f>
        <v>18258</v>
      </c>
      <c r="P14" s="19">
        <f aca="true" t="shared" si="3" ref="P14:U14">P15+P16</f>
        <v>0</v>
      </c>
      <c r="Q14" s="19">
        <f t="shared" si="3"/>
        <v>18258</v>
      </c>
      <c r="R14" s="19">
        <f t="shared" si="3"/>
        <v>0</v>
      </c>
      <c r="S14" s="19">
        <f t="shared" si="3"/>
        <v>18258</v>
      </c>
      <c r="T14" s="19">
        <f t="shared" si="3"/>
        <v>0</v>
      </c>
      <c r="U14" s="19">
        <f t="shared" si="3"/>
        <v>18258</v>
      </c>
      <c r="V14" s="19">
        <f>V15+V16</f>
        <v>14200</v>
      </c>
      <c r="W14" s="19">
        <f>W15+W16</f>
        <v>18258</v>
      </c>
    </row>
    <row r="15" spans="2:23" ht="53.25" customHeight="1">
      <c r="B15" s="14" t="s">
        <v>127</v>
      </c>
      <c r="C15" s="15" t="s">
        <v>130</v>
      </c>
      <c r="D15" s="14"/>
      <c r="E15" s="14"/>
      <c r="F15" s="13">
        <v>13570</v>
      </c>
      <c r="G15" s="13"/>
      <c r="H15" s="13">
        <v>16264</v>
      </c>
      <c r="I15" s="13">
        <v>1758</v>
      </c>
      <c r="J15" s="13">
        <f>H15+I15</f>
        <v>18022</v>
      </c>
      <c r="K15" s="13"/>
      <c r="L15" s="13">
        <v>18058</v>
      </c>
      <c r="M15" s="13"/>
      <c r="N15" s="13">
        <v>18058</v>
      </c>
      <c r="P15" s="13"/>
      <c r="Q15" s="13">
        <v>18058</v>
      </c>
      <c r="R15" s="13"/>
      <c r="S15" s="13">
        <v>18058</v>
      </c>
      <c r="T15" s="13"/>
      <c r="U15" s="13">
        <v>18058</v>
      </c>
      <c r="V15" s="13">
        <v>14200</v>
      </c>
      <c r="W15" s="13">
        <v>18058</v>
      </c>
    </row>
    <row r="16" spans="2:23" ht="72.75" customHeight="1">
      <c r="B16" s="14" t="s">
        <v>128</v>
      </c>
      <c r="C16" s="15" t="s">
        <v>129</v>
      </c>
      <c r="D16" s="14"/>
      <c r="E16" s="14"/>
      <c r="F16" s="13">
        <v>230</v>
      </c>
      <c r="G16" s="13"/>
      <c r="H16" s="13">
        <v>200</v>
      </c>
      <c r="I16" s="13"/>
      <c r="J16" s="13">
        <v>200</v>
      </c>
      <c r="K16" s="13"/>
      <c r="L16" s="13">
        <v>200</v>
      </c>
      <c r="M16" s="13"/>
      <c r="N16" s="13">
        <v>200</v>
      </c>
      <c r="P16" s="13"/>
      <c r="Q16" s="13">
        <v>200</v>
      </c>
      <c r="R16" s="13"/>
      <c r="S16" s="13">
        <v>200</v>
      </c>
      <c r="T16" s="13"/>
      <c r="U16" s="13">
        <v>200</v>
      </c>
      <c r="V16" s="13"/>
      <c r="W16" s="13">
        <v>200</v>
      </c>
    </row>
    <row r="17" spans="2:23" ht="14.25" customHeight="1">
      <c r="B17" s="6" t="s">
        <v>47</v>
      </c>
      <c r="C17" s="7" t="s">
        <v>8</v>
      </c>
      <c r="D17" s="6"/>
      <c r="E17" s="6"/>
      <c r="F17" s="10">
        <f>F19+F20</f>
        <v>2030</v>
      </c>
      <c r="G17" s="10"/>
      <c r="H17" s="10">
        <f>H19+H20</f>
        <v>3511</v>
      </c>
      <c r="I17" s="10">
        <f>I19+I20</f>
        <v>355</v>
      </c>
      <c r="J17" s="10">
        <f>J19+J20</f>
        <v>3866</v>
      </c>
      <c r="K17" s="10"/>
      <c r="L17" s="10">
        <f>L18+L19+L20</f>
        <v>4373</v>
      </c>
      <c r="M17" s="10">
        <f>M18+M19+M20</f>
        <v>0</v>
      </c>
      <c r="N17" s="10">
        <f>N18+N19+N20</f>
        <v>4373</v>
      </c>
      <c r="P17" s="10">
        <f aca="true" t="shared" si="4" ref="P17:U17">P18+P19+P20</f>
        <v>0</v>
      </c>
      <c r="Q17" s="10">
        <f t="shared" si="4"/>
        <v>4373</v>
      </c>
      <c r="R17" s="10">
        <f t="shared" si="4"/>
        <v>0</v>
      </c>
      <c r="S17" s="10">
        <f t="shared" si="4"/>
        <v>4373</v>
      </c>
      <c r="T17" s="10">
        <f t="shared" si="4"/>
        <v>154.1</v>
      </c>
      <c r="U17" s="10">
        <f t="shared" si="4"/>
        <v>4527.1</v>
      </c>
      <c r="V17" s="10">
        <f>V18+V19+V20</f>
        <v>3556</v>
      </c>
      <c r="W17" s="10">
        <f>W18+W19+W20</f>
        <v>7327.1</v>
      </c>
    </row>
    <row r="18" spans="2:23" ht="27" customHeight="1">
      <c r="B18" s="11" t="s">
        <v>104</v>
      </c>
      <c r="C18" s="12" t="s">
        <v>105</v>
      </c>
      <c r="D18" s="6"/>
      <c r="E18" s="6"/>
      <c r="F18" s="10"/>
      <c r="G18" s="10"/>
      <c r="H18" s="10"/>
      <c r="I18" s="10"/>
      <c r="J18" s="10"/>
      <c r="K18" s="10"/>
      <c r="L18" s="19">
        <v>93</v>
      </c>
      <c r="M18" s="19"/>
      <c r="N18" s="19">
        <v>93</v>
      </c>
      <c r="P18" s="19"/>
      <c r="Q18" s="19">
        <v>93</v>
      </c>
      <c r="R18" s="19"/>
      <c r="S18" s="19">
        <v>93</v>
      </c>
      <c r="T18" s="19"/>
      <c r="U18" s="19">
        <v>93</v>
      </c>
      <c r="V18" s="19">
        <v>200</v>
      </c>
      <c r="W18" s="19">
        <v>93</v>
      </c>
    </row>
    <row r="19" spans="2:23" ht="18" customHeight="1">
      <c r="B19" s="11" t="s">
        <v>82</v>
      </c>
      <c r="C19" s="12" t="s">
        <v>9</v>
      </c>
      <c r="D19" s="11"/>
      <c r="E19" s="11"/>
      <c r="F19" s="13">
        <v>1970</v>
      </c>
      <c r="G19" s="13"/>
      <c r="H19" s="13">
        <v>3030</v>
      </c>
      <c r="I19" s="13">
        <v>155</v>
      </c>
      <c r="J19" s="13">
        <v>3185</v>
      </c>
      <c r="K19" s="13"/>
      <c r="L19" s="13">
        <v>3200</v>
      </c>
      <c r="M19" s="13"/>
      <c r="N19" s="13">
        <v>3200</v>
      </c>
      <c r="P19" s="13"/>
      <c r="Q19" s="13">
        <v>3200</v>
      </c>
      <c r="R19" s="13"/>
      <c r="S19" s="13">
        <v>3200</v>
      </c>
      <c r="T19" s="13">
        <v>154.1</v>
      </c>
      <c r="U19" s="13">
        <f>S19+T19</f>
        <v>3354.1</v>
      </c>
      <c r="V19" s="13">
        <v>2800</v>
      </c>
      <c r="W19" s="13">
        <f>U19+V19</f>
        <v>6154.1</v>
      </c>
    </row>
    <row r="20" spans="2:23" ht="12" customHeight="1">
      <c r="B20" s="11" t="s">
        <v>83</v>
      </c>
      <c r="C20" s="12" t="s">
        <v>10</v>
      </c>
      <c r="D20" s="11"/>
      <c r="E20" s="11"/>
      <c r="F20" s="13">
        <v>60</v>
      </c>
      <c r="G20" s="13"/>
      <c r="H20" s="13">
        <v>481</v>
      </c>
      <c r="I20" s="13">
        <v>200</v>
      </c>
      <c r="J20" s="13">
        <v>681</v>
      </c>
      <c r="K20" s="13"/>
      <c r="L20" s="13">
        <v>1080</v>
      </c>
      <c r="M20" s="13"/>
      <c r="N20" s="13">
        <v>1080</v>
      </c>
      <c r="P20" s="13"/>
      <c r="Q20" s="13">
        <v>1080</v>
      </c>
      <c r="R20" s="13"/>
      <c r="S20" s="13">
        <v>1080</v>
      </c>
      <c r="T20" s="13"/>
      <c r="U20" s="13">
        <v>1080</v>
      </c>
      <c r="V20" s="13">
        <v>556</v>
      </c>
      <c r="W20" s="13">
        <v>1080</v>
      </c>
    </row>
    <row r="21" spans="2:23" ht="15.75" customHeight="1">
      <c r="B21" s="6" t="s">
        <v>48</v>
      </c>
      <c r="C21" s="7" t="s">
        <v>11</v>
      </c>
      <c r="D21" s="6"/>
      <c r="E21" s="6"/>
      <c r="F21" s="10" t="e">
        <f>F22+#REF!</f>
        <v>#REF!</v>
      </c>
      <c r="G21" s="10"/>
      <c r="H21" s="10" t="e">
        <f>H22+#REF!</f>
        <v>#REF!</v>
      </c>
      <c r="I21" s="10"/>
      <c r="J21" s="10" t="e">
        <f>J22+#REF!</f>
        <v>#REF!</v>
      </c>
      <c r="K21" s="10"/>
      <c r="L21" s="10">
        <f>L22+L24</f>
        <v>1190</v>
      </c>
      <c r="M21" s="10">
        <f>M22+M24</f>
        <v>0</v>
      </c>
      <c r="N21" s="10">
        <f>N22+N24</f>
        <v>1190</v>
      </c>
      <c r="P21" s="10">
        <f aca="true" t="shared" si="5" ref="P21:U21">P22+P24</f>
        <v>0</v>
      </c>
      <c r="Q21" s="10">
        <f t="shared" si="5"/>
        <v>1190</v>
      </c>
      <c r="R21" s="10">
        <f t="shared" si="5"/>
        <v>0</v>
      </c>
      <c r="S21" s="10">
        <f t="shared" si="5"/>
        <v>1190</v>
      </c>
      <c r="T21" s="10">
        <f t="shared" si="5"/>
        <v>0</v>
      </c>
      <c r="U21" s="10">
        <f t="shared" si="5"/>
        <v>1190</v>
      </c>
      <c r="V21" s="10">
        <f>V22+V24</f>
        <v>500</v>
      </c>
      <c r="W21" s="10">
        <f>W22+W24</f>
        <v>1190</v>
      </c>
    </row>
    <row r="22" spans="2:23" ht="24.75" customHeight="1">
      <c r="B22" s="11" t="s">
        <v>49</v>
      </c>
      <c r="C22" s="12" t="s">
        <v>12</v>
      </c>
      <c r="D22" s="11"/>
      <c r="E22" s="11"/>
      <c r="F22" s="13">
        <f>F23</f>
        <v>160</v>
      </c>
      <c r="G22" s="13"/>
      <c r="H22" s="13">
        <f>H23</f>
        <v>500</v>
      </c>
      <c r="I22" s="13"/>
      <c r="J22" s="13">
        <f>J23</f>
        <v>500</v>
      </c>
      <c r="K22" s="13"/>
      <c r="L22" s="13">
        <f>L23</f>
        <v>590</v>
      </c>
      <c r="M22" s="13">
        <f>M23</f>
        <v>0</v>
      </c>
      <c r="N22" s="13">
        <f>N23</f>
        <v>590</v>
      </c>
      <c r="P22" s="13">
        <f aca="true" t="shared" si="6" ref="P22:W22">P23</f>
        <v>0</v>
      </c>
      <c r="Q22" s="13">
        <f t="shared" si="6"/>
        <v>590</v>
      </c>
      <c r="R22" s="13">
        <f t="shared" si="6"/>
        <v>0</v>
      </c>
      <c r="S22" s="13">
        <f t="shared" si="6"/>
        <v>590</v>
      </c>
      <c r="T22" s="13">
        <f t="shared" si="6"/>
        <v>0</v>
      </c>
      <c r="U22" s="13">
        <f t="shared" si="6"/>
        <v>590</v>
      </c>
      <c r="V22" s="13">
        <f t="shared" si="6"/>
        <v>500</v>
      </c>
      <c r="W22" s="13">
        <f t="shared" si="6"/>
        <v>590</v>
      </c>
    </row>
    <row r="23" spans="2:23" ht="37.5" customHeight="1">
      <c r="B23" s="14" t="s">
        <v>50</v>
      </c>
      <c r="C23" s="15" t="s">
        <v>106</v>
      </c>
      <c r="D23" s="14"/>
      <c r="E23" s="14"/>
      <c r="F23" s="13">
        <v>160</v>
      </c>
      <c r="G23" s="13"/>
      <c r="H23" s="13">
        <v>500</v>
      </c>
      <c r="I23" s="13"/>
      <c r="J23" s="13">
        <v>500</v>
      </c>
      <c r="K23" s="13"/>
      <c r="L23" s="13">
        <v>590</v>
      </c>
      <c r="M23" s="13"/>
      <c r="N23" s="13">
        <v>590</v>
      </c>
      <c r="P23" s="13"/>
      <c r="Q23" s="13">
        <v>590</v>
      </c>
      <c r="R23" s="13"/>
      <c r="S23" s="13">
        <v>590</v>
      </c>
      <c r="T23" s="13"/>
      <c r="U23" s="13">
        <v>590</v>
      </c>
      <c r="V23" s="13">
        <v>500</v>
      </c>
      <c r="W23" s="13">
        <v>590</v>
      </c>
    </row>
    <row r="24" spans="2:23" ht="25.5" customHeight="1" hidden="1">
      <c r="B24" s="6"/>
      <c r="C24" s="7"/>
      <c r="D24" s="6">
        <v>600</v>
      </c>
      <c r="E24" s="6"/>
      <c r="F24" s="10">
        <f>F25+F26+F27</f>
        <v>34</v>
      </c>
      <c r="G24" s="10"/>
      <c r="H24" s="10">
        <f>H25+H26+H27</f>
        <v>0</v>
      </c>
      <c r="I24" s="10"/>
      <c r="J24" s="10">
        <f>J25+J26+J27</f>
        <v>0</v>
      </c>
      <c r="K24" s="22"/>
      <c r="L24" s="10">
        <f>L25+L26+L27</f>
        <v>600</v>
      </c>
      <c r="M24" s="10">
        <f>M25+M26+M27</f>
        <v>0</v>
      </c>
      <c r="N24" s="10">
        <f>N25+N26+N27</f>
        <v>600</v>
      </c>
      <c r="P24" s="10">
        <f aca="true" t="shared" si="7" ref="P24:U24">P25+P26+P27</f>
        <v>0</v>
      </c>
      <c r="Q24" s="10">
        <f t="shared" si="7"/>
        <v>600</v>
      </c>
      <c r="R24" s="10">
        <f t="shared" si="7"/>
        <v>0</v>
      </c>
      <c r="S24" s="10">
        <f t="shared" si="7"/>
        <v>600</v>
      </c>
      <c r="T24" s="10">
        <f t="shared" si="7"/>
        <v>0</v>
      </c>
      <c r="U24" s="10">
        <f t="shared" si="7"/>
        <v>600</v>
      </c>
      <c r="V24" s="10">
        <f>V25+V26+V27</f>
        <v>0</v>
      </c>
      <c r="W24" s="10">
        <f>W25+W26+W27</f>
        <v>600</v>
      </c>
    </row>
    <row r="25" spans="2:23" ht="49.5" customHeight="1" hidden="1">
      <c r="B25" s="11"/>
      <c r="C25" s="12"/>
      <c r="D25" s="12">
        <v>600</v>
      </c>
      <c r="E25" s="12"/>
      <c r="F25" s="13">
        <v>2</v>
      </c>
      <c r="G25" s="13"/>
      <c r="H25" s="13"/>
      <c r="I25" s="13"/>
      <c r="J25" s="13"/>
      <c r="K25" s="23"/>
      <c r="L25" s="13">
        <v>600</v>
      </c>
      <c r="M25" s="13"/>
      <c r="N25" s="13">
        <v>600</v>
      </c>
      <c r="P25" s="13"/>
      <c r="Q25" s="13">
        <v>600</v>
      </c>
      <c r="R25" s="13"/>
      <c r="S25" s="13">
        <v>600</v>
      </c>
      <c r="T25" s="13"/>
      <c r="U25" s="13">
        <v>600</v>
      </c>
      <c r="V25" s="13"/>
      <c r="W25" s="13">
        <v>600</v>
      </c>
    </row>
    <row r="26" spans="2:23" ht="6.75" customHeight="1" hidden="1">
      <c r="B26" s="11" t="s">
        <v>51</v>
      </c>
      <c r="C26" s="12" t="s">
        <v>13</v>
      </c>
      <c r="D26" s="11"/>
      <c r="E26" s="11"/>
      <c r="F26" s="13">
        <v>2</v>
      </c>
      <c r="G26" s="13"/>
      <c r="H26" s="13"/>
      <c r="I26" s="13"/>
      <c r="J26" s="13"/>
      <c r="K26" s="23"/>
      <c r="L26" s="13"/>
      <c r="M26" s="13"/>
      <c r="N26" s="13"/>
      <c r="P26" s="13"/>
      <c r="Q26" s="13"/>
      <c r="R26" s="13"/>
      <c r="S26" s="13"/>
      <c r="T26" s="13"/>
      <c r="U26" s="13"/>
      <c r="V26" s="13"/>
      <c r="W26" s="13"/>
    </row>
    <row r="27" spans="2:23" ht="57.75" customHeight="1" hidden="1">
      <c r="B27" s="11" t="s">
        <v>52</v>
      </c>
      <c r="C27" s="12" t="s">
        <v>14</v>
      </c>
      <c r="D27" s="11"/>
      <c r="E27" s="11"/>
      <c r="F27" s="13">
        <v>30</v>
      </c>
      <c r="G27" s="13"/>
      <c r="H27" s="13"/>
      <c r="I27" s="13"/>
      <c r="J27" s="13"/>
      <c r="K27" s="23"/>
      <c r="L27" s="13"/>
      <c r="M27" s="13"/>
      <c r="N27" s="13"/>
      <c r="P27" s="13"/>
      <c r="Q27" s="13"/>
      <c r="R27" s="13"/>
      <c r="S27" s="13"/>
      <c r="T27" s="13"/>
      <c r="U27" s="13"/>
      <c r="V27" s="13"/>
      <c r="W27" s="13"/>
    </row>
    <row r="28" spans="2:23" ht="27.75" customHeight="1">
      <c r="B28" s="6" t="s">
        <v>53</v>
      </c>
      <c r="C28" s="7" t="s">
        <v>15</v>
      </c>
      <c r="D28" s="6"/>
      <c r="E28" s="6"/>
      <c r="F28" s="10">
        <f>F29</f>
        <v>3107</v>
      </c>
      <c r="G28" s="10"/>
      <c r="H28" s="10">
        <f>H29</f>
        <v>5130</v>
      </c>
      <c r="I28" s="10">
        <f>I30</f>
        <v>554</v>
      </c>
      <c r="J28" s="10">
        <f>J29</f>
        <v>5684</v>
      </c>
      <c r="K28" s="10"/>
      <c r="L28" s="10">
        <f>L29</f>
        <v>6720</v>
      </c>
      <c r="M28" s="10">
        <f>M29</f>
        <v>0</v>
      </c>
      <c r="N28" s="10">
        <f>N29</f>
        <v>6720</v>
      </c>
      <c r="P28" s="10">
        <f aca="true" t="shared" si="8" ref="P28:W28">P29</f>
        <v>0</v>
      </c>
      <c r="Q28" s="10">
        <f t="shared" si="8"/>
        <v>6720</v>
      </c>
      <c r="R28" s="10">
        <f t="shared" si="8"/>
        <v>0</v>
      </c>
      <c r="S28" s="10">
        <f t="shared" si="8"/>
        <v>6720</v>
      </c>
      <c r="T28" s="10">
        <f t="shared" si="8"/>
        <v>0</v>
      </c>
      <c r="U28" s="10">
        <f t="shared" si="8"/>
        <v>6720</v>
      </c>
      <c r="V28" s="10">
        <f t="shared" si="8"/>
        <v>6555</v>
      </c>
      <c r="W28" s="10">
        <f t="shared" si="8"/>
        <v>6720</v>
      </c>
    </row>
    <row r="29" spans="2:23" ht="62.25" customHeight="1">
      <c r="B29" s="17" t="s">
        <v>107</v>
      </c>
      <c r="C29" s="18" t="s">
        <v>132</v>
      </c>
      <c r="D29" s="17"/>
      <c r="E29" s="17"/>
      <c r="F29" s="13">
        <f>F30+F31</f>
        <v>3107</v>
      </c>
      <c r="G29" s="13"/>
      <c r="H29" s="13">
        <f>H30+H31</f>
        <v>5130</v>
      </c>
      <c r="I29" s="13"/>
      <c r="J29" s="13">
        <f>J30+J31</f>
        <v>5684</v>
      </c>
      <c r="K29" s="13"/>
      <c r="L29" s="13">
        <f>L30+L31</f>
        <v>6720</v>
      </c>
      <c r="M29" s="13">
        <f>M30+M31</f>
        <v>0</v>
      </c>
      <c r="N29" s="13">
        <f>N30+N31</f>
        <v>6720</v>
      </c>
      <c r="P29" s="13">
        <f aca="true" t="shared" si="9" ref="P29:U29">P30+P31</f>
        <v>0</v>
      </c>
      <c r="Q29" s="13">
        <f t="shared" si="9"/>
        <v>6720</v>
      </c>
      <c r="R29" s="13">
        <f t="shared" si="9"/>
        <v>0</v>
      </c>
      <c r="S29" s="13">
        <f t="shared" si="9"/>
        <v>6720</v>
      </c>
      <c r="T29" s="13">
        <f t="shared" si="9"/>
        <v>0</v>
      </c>
      <c r="U29" s="13">
        <f t="shared" si="9"/>
        <v>6720</v>
      </c>
      <c r="V29" s="13">
        <f>V30+V31</f>
        <v>6555</v>
      </c>
      <c r="W29" s="13">
        <f>W30+W31</f>
        <v>6720</v>
      </c>
    </row>
    <row r="30" spans="2:23" ht="63" customHeight="1">
      <c r="B30" s="14" t="s">
        <v>126</v>
      </c>
      <c r="C30" s="15" t="s">
        <v>133</v>
      </c>
      <c r="D30" s="14"/>
      <c r="E30" s="14"/>
      <c r="F30" s="13">
        <v>3087</v>
      </c>
      <c r="G30" s="13"/>
      <c r="H30" s="13">
        <v>5094</v>
      </c>
      <c r="I30" s="13">
        <v>554</v>
      </c>
      <c r="J30" s="13">
        <f>H30+I30</f>
        <v>5648</v>
      </c>
      <c r="K30" s="13"/>
      <c r="L30" s="13">
        <v>6700</v>
      </c>
      <c r="M30" s="13"/>
      <c r="N30" s="13">
        <v>6700</v>
      </c>
      <c r="P30" s="13"/>
      <c r="Q30" s="13">
        <v>6700</v>
      </c>
      <c r="R30" s="13"/>
      <c r="S30" s="13">
        <v>6700</v>
      </c>
      <c r="T30" s="13"/>
      <c r="U30" s="13">
        <v>6700</v>
      </c>
      <c r="V30" s="13">
        <v>6500</v>
      </c>
      <c r="W30" s="13">
        <v>6700</v>
      </c>
    </row>
    <row r="31" spans="2:23" ht="51" customHeight="1">
      <c r="B31" s="14" t="s">
        <v>131</v>
      </c>
      <c r="C31" s="15" t="s">
        <v>134</v>
      </c>
      <c r="D31" s="14"/>
      <c r="E31" s="14"/>
      <c r="F31" s="13">
        <v>20</v>
      </c>
      <c r="G31" s="13"/>
      <c r="H31" s="13">
        <v>36</v>
      </c>
      <c r="I31" s="13"/>
      <c r="J31" s="13">
        <v>36</v>
      </c>
      <c r="K31" s="13"/>
      <c r="L31" s="13">
        <v>20</v>
      </c>
      <c r="M31" s="13"/>
      <c r="N31" s="13">
        <v>20</v>
      </c>
      <c r="P31" s="13"/>
      <c r="Q31" s="13">
        <v>20</v>
      </c>
      <c r="R31" s="13"/>
      <c r="S31" s="13">
        <v>20</v>
      </c>
      <c r="T31" s="13"/>
      <c r="U31" s="13">
        <v>20</v>
      </c>
      <c r="V31" s="13">
        <v>55</v>
      </c>
      <c r="W31" s="13">
        <v>20</v>
      </c>
    </row>
    <row r="32" spans="2:23" ht="16.5" customHeight="1">
      <c r="B32" s="6" t="s">
        <v>54</v>
      </c>
      <c r="C32" s="7" t="s">
        <v>16</v>
      </c>
      <c r="D32" s="6"/>
      <c r="E32" s="6"/>
      <c r="F32" s="10">
        <f>F33</f>
        <v>19</v>
      </c>
      <c r="G32" s="10"/>
      <c r="H32" s="10">
        <f>H33</f>
        <v>40</v>
      </c>
      <c r="I32" s="10"/>
      <c r="J32" s="10">
        <f>J33</f>
        <v>40</v>
      </c>
      <c r="K32" s="10"/>
      <c r="L32" s="10">
        <f>L33</f>
        <v>40</v>
      </c>
      <c r="M32" s="10">
        <f>M33</f>
        <v>0</v>
      </c>
      <c r="N32" s="10">
        <f>N33</f>
        <v>40</v>
      </c>
      <c r="P32" s="10">
        <f aca="true" t="shared" si="10" ref="P32:W32">P33</f>
        <v>0</v>
      </c>
      <c r="Q32" s="10">
        <f t="shared" si="10"/>
        <v>40</v>
      </c>
      <c r="R32" s="10">
        <f t="shared" si="10"/>
        <v>0</v>
      </c>
      <c r="S32" s="10">
        <f t="shared" si="10"/>
        <v>40</v>
      </c>
      <c r="T32" s="10">
        <f t="shared" si="10"/>
        <v>0</v>
      </c>
      <c r="U32" s="10">
        <f t="shared" si="10"/>
        <v>40</v>
      </c>
      <c r="V32" s="10">
        <f t="shared" si="10"/>
        <v>55</v>
      </c>
      <c r="W32" s="10">
        <f t="shared" si="10"/>
        <v>40</v>
      </c>
    </row>
    <row r="33" spans="2:23" ht="24.75" customHeight="1">
      <c r="B33" s="34" t="s">
        <v>55</v>
      </c>
      <c r="C33" s="35" t="s">
        <v>108</v>
      </c>
      <c r="D33" s="36"/>
      <c r="E33" s="11"/>
      <c r="F33" s="13">
        <v>19</v>
      </c>
      <c r="G33" s="13"/>
      <c r="H33" s="13">
        <v>40</v>
      </c>
      <c r="I33" s="13"/>
      <c r="J33" s="13">
        <v>40</v>
      </c>
      <c r="K33" s="13"/>
      <c r="L33" s="13">
        <v>40</v>
      </c>
      <c r="M33" s="13"/>
      <c r="N33" s="13">
        <v>40</v>
      </c>
      <c r="P33" s="13"/>
      <c r="Q33" s="13">
        <v>40</v>
      </c>
      <c r="R33" s="13"/>
      <c r="S33" s="13">
        <v>40</v>
      </c>
      <c r="T33" s="13"/>
      <c r="U33" s="13">
        <v>40</v>
      </c>
      <c r="V33" s="13">
        <v>55</v>
      </c>
      <c r="W33" s="13">
        <v>40</v>
      </c>
    </row>
    <row r="34" spans="2:23" ht="15" customHeight="1" hidden="1">
      <c r="B34" s="34"/>
      <c r="C34" s="35"/>
      <c r="D34" s="36"/>
      <c r="E34" s="11"/>
      <c r="F34" s="13"/>
      <c r="G34" s="13"/>
      <c r="H34" s="13"/>
      <c r="I34" s="13"/>
      <c r="J34" s="13"/>
      <c r="K34" s="23"/>
      <c r="L34" s="13"/>
      <c r="M34" s="13"/>
      <c r="N34" s="13"/>
      <c r="P34" s="13"/>
      <c r="Q34" s="13"/>
      <c r="R34" s="13"/>
      <c r="S34" s="13"/>
      <c r="T34" s="13"/>
      <c r="U34" s="13"/>
      <c r="V34" s="13"/>
      <c r="W34" s="13"/>
    </row>
    <row r="35" spans="2:23" ht="23.25" customHeight="1">
      <c r="B35" s="6" t="s">
        <v>56</v>
      </c>
      <c r="C35" s="7" t="s">
        <v>42</v>
      </c>
      <c r="D35" s="11"/>
      <c r="E35" s="11"/>
      <c r="F35" s="13"/>
      <c r="G35" s="13"/>
      <c r="H35" s="10">
        <f>H36</f>
        <v>2054</v>
      </c>
      <c r="I35" s="13"/>
      <c r="J35" s="10">
        <f>J36</f>
        <v>2054</v>
      </c>
      <c r="K35" s="10"/>
      <c r="L35" s="10">
        <f>L36</f>
        <v>2015</v>
      </c>
      <c r="M35" s="10">
        <f>M36</f>
        <v>0</v>
      </c>
      <c r="N35" s="10">
        <f>N36</f>
        <v>2015</v>
      </c>
      <c r="P35" s="10">
        <f aca="true" t="shared" si="11" ref="P35:W35">P36</f>
        <v>0</v>
      </c>
      <c r="Q35" s="10">
        <f t="shared" si="11"/>
        <v>2015</v>
      </c>
      <c r="R35" s="10">
        <f t="shared" si="11"/>
        <v>0</v>
      </c>
      <c r="S35" s="10">
        <f t="shared" si="11"/>
        <v>2015</v>
      </c>
      <c r="T35" s="10">
        <f t="shared" si="11"/>
        <v>0</v>
      </c>
      <c r="U35" s="10">
        <f t="shared" si="11"/>
        <v>2015</v>
      </c>
      <c r="V35" s="10">
        <f t="shared" si="11"/>
        <v>1000</v>
      </c>
      <c r="W35" s="10">
        <f t="shared" si="11"/>
        <v>2015</v>
      </c>
    </row>
    <row r="36" spans="2:23" ht="26.25" customHeight="1">
      <c r="B36" s="14" t="s">
        <v>103</v>
      </c>
      <c r="C36" s="15" t="s">
        <v>109</v>
      </c>
      <c r="D36" s="11"/>
      <c r="E36" s="11"/>
      <c r="F36" s="13"/>
      <c r="G36" s="13"/>
      <c r="H36" s="13">
        <v>2054</v>
      </c>
      <c r="I36" s="13"/>
      <c r="J36" s="13">
        <v>2054</v>
      </c>
      <c r="K36" s="13"/>
      <c r="L36" s="13">
        <v>2015</v>
      </c>
      <c r="M36" s="13"/>
      <c r="N36" s="13">
        <v>2015</v>
      </c>
      <c r="P36" s="13"/>
      <c r="Q36" s="13">
        <v>2015</v>
      </c>
      <c r="R36" s="13"/>
      <c r="S36" s="13">
        <v>2015</v>
      </c>
      <c r="T36" s="13"/>
      <c r="U36" s="13">
        <v>2015</v>
      </c>
      <c r="V36" s="13">
        <v>1000</v>
      </c>
      <c r="W36" s="13">
        <v>2015</v>
      </c>
    </row>
    <row r="37" spans="2:23" ht="24" customHeight="1">
      <c r="B37" s="6" t="s">
        <v>57</v>
      </c>
      <c r="C37" s="7" t="s">
        <v>36</v>
      </c>
      <c r="D37" s="11"/>
      <c r="E37" s="11"/>
      <c r="F37" s="13"/>
      <c r="G37" s="13"/>
      <c r="H37" s="10">
        <f>H38</f>
        <v>130</v>
      </c>
      <c r="I37" s="13"/>
      <c r="J37" s="10">
        <f>J38</f>
        <v>130</v>
      </c>
      <c r="K37" s="10"/>
      <c r="L37" s="10">
        <f>L38</f>
        <v>130</v>
      </c>
      <c r="M37" s="10">
        <f>M38</f>
        <v>0</v>
      </c>
      <c r="N37" s="10">
        <f>N38</f>
        <v>130</v>
      </c>
      <c r="P37" s="10">
        <f aca="true" t="shared" si="12" ref="P37:W37">P38</f>
        <v>0</v>
      </c>
      <c r="Q37" s="10">
        <f t="shared" si="12"/>
        <v>130</v>
      </c>
      <c r="R37" s="10">
        <f t="shared" si="12"/>
        <v>0</v>
      </c>
      <c r="S37" s="10">
        <f t="shared" si="12"/>
        <v>130</v>
      </c>
      <c r="T37" s="10">
        <f t="shared" si="12"/>
        <v>0</v>
      </c>
      <c r="U37" s="10">
        <f t="shared" si="12"/>
        <v>130</v>
      </c>
      <c r="V37" s="10">
        <f t="shared" si="12"/>
        <v>200</v>
      </c>
      <c r="W37" s="10">
        <f t="shared" si="12"/>
        <v>130</v>
      </c>
    </row>
    <row r="38" spans="2:23" ht="37.5" customHeight="1">
      <c r="B38" s="14" t="s">
        <v>164</v>
      </c>
      <c r="C38" s="15" t="s">
        <v>110</v>
      </c>
      <c r="D38" s="11"/>
      <c r="E38" s="11"/>
      <c r="F38" s="13"/>
      <c r="G38" s="13"/>
      <c r="H38" s="13">
        <v>130</v>
      </c>
      <c r="I38" s="13"/>
      <c r="J38" s="13">
        <v>130</v>
      </c>
      <c r="K38" s="13"/>
      <c r="L38" s="13">
        <v>130</v>
      </c>
      <c r="M38" s="13"/>
      <c r="N38" s="13">
        <v>130</v>
      </c>
      <c r="P38" s="13"/>
      <c r="Q38" s="13">
        <v>130</v>
      </c>
      <c r="R38" s="13"/>
      <c r="S38" s="13">
        <v>130</v>
      </c>
      <c r="T38" s="13"/>
      <c r="U38" s="13">
        <v>130</v>
      </c>
      <c r="V38" s="13">
        <v>200</v>
      </c>
      <c r="W38" s="13">
        <v>130</v>
      </c>
    </row>
    <row r="39" spans="2:23" ht="13.5" customHeight="1">
      <c r="B39" s="6" t="s">
        <v>58</v>
      </c>
      <c r="C39" s="7" t="s">
        <v>17</v>
      </c>
      <c r="D39" s="6"/>
      <c r="E39" s="6"/>
      <c r="F39" s="10">
        <f>F40+F41+F42+F44+F45+F46+F47+F49</f>
        <v>526</v>
      </c>
      <c r="G39" s="10"/>
      <c r="H39" s="10">
        <f>H40+H41+H42+H43+H44+H46+H47+H48+H49+H50</f>
        <v>627</v>
      </c>
      <c r="I39" s="10"/>
      <c r="J39" s="10">
        <f>J41+J42+J43+J44+J46+J47+J48+J49</f>
        <v>627</v>
      </c>
      <c r="K39" s="10"/>
      <c r="L39" s="10">
        <f>L41+L42+L43+L44+L46+L47+L48+L49</f>
        <v>927</v>
      </c>
      <c r="M39" s="10">
        <f>M41+M42+M43+M44+M46+M47+M48+M49</f>
        <v>0</v>
      </c>
      <c r="N39" s="10">
        <f>N41+N42+N43+N44+N46+N47+N48+N49</f>
        <v>927</v>
      </c>
      <c r="P39" s="10">
        <f aca="true" t="shared" si="13" ref="P39:U39">P41+P42+P43+P44+P46+P47+P48+P49</f>
        <v>0</v>
      </c>
      <c r="Q39" s="10">
        <f t="shared" si="13"/>
        <v>927</v>
      </c>
      <c r="R39" s="10">
        <f t="shared" si="13"/>
        <v>0</v>
      </c>
      <c r="S39" s="10">
        <f t="shared" si="13"/>
        <v>927</v>
      </c>
      <c r="T39" s="10">
        <f t="shared" si="13"/>
        <v>1687</v>
      </c>
      <c r="U39" s="10">
        <f t="shared" si="13"/>
        <v>2614</v>
      </c>
      <c r="V39" s="10">
        <f>V41+V42+V43+V44+V45+V46+V47+V48+V49</f>
        <v>600</v>
      </c>
      <c r="W39" s="10">
        <f>W41+W42+W43+W44+W46+W47+W48+W49</f>
        <v>3037</v>
      </c>
    </row>
    <row r="40" spans="2:23" ht="37.5" customHeight="1" hidden="1">
      <c r="B40" s="15" t="s">
        <v>39</v>
      </c>
      <c r="C40" s="15" t="s">
        <v>40</v>
      </c>
      <c r="D40" s="6"/>
      <c r="E40" s="6"/>
      <c r="F40" s="13">
        <v>3</v>
      </c>
      <c r="G40" s="13"/>
      <c r="H40" s="13"/>
      <c r="I40" s="13"/>
      <c r="J40" s="13"/>
      <c r="K40" s="23"/>
      <c r="L40" s="13"/>
      <c r="M40" s="13"/>
      <c r="N40" s="13"/>
      <c r="P40" s="13"/>
      <c r="Q40" s="13"/>
      <c r="R40" s="13"/>
      <c r="S40" s="13"/>
      <c r="T40" s="13"/>
      <c r="U40" s="13"/>
      <c r="V40" s="13"/>
      <c r="W40" s="13"/>
    </row>
    <row r="41" spans="2:23" ht="71.25" customHeight="1">
      <c r="B41" s="14" t="s">
        <v>143</v>
      </c>
      <c r="C41" s="15" t="s">
        <v>144</v>
      </c>
      <c r="D41" s="14"/>
      <c r="E41" s="14"/>
      <c r="F41" s="13">
        <v>90</v>
      </c>
      <c r="G41" s="13"/>
      <c r="H41" s="13">
        <v>114</v>
      </c>
      <c r="I41" s="13"/>
      <c r="J41" s="13">
        <v>114</v>
      </c>
      <c r="K41" s="13"/>
      <c r="L41" s="13">
        <v>114</v>
      </c>
      <c r="M41" s="13"/>
      <c r="N41" s="13">
        <v>114</v>
      </c>
      <c r="P41" s="13"/>
      <c r="Q41" s="13">
        <v>114</v>
      </c>
      <c r="R41" s="13"/>
      <c r="S41" s="13">
        <v>114</v>
      </c>
      <c r="T41" s="13"/>
      <c r="U41" s="13">
        <v>114</v>
      </c>
      <c r="V41" s="13">
        <v>5</v>
      </c>
      <c r="W41" s="13">
        <v>114</v>
      </c>
    </row>
    <row r="42" spans="2:23" ht="0.75" customHeight="1" hidden="1">
      <c r="B42" s="14"/>
      <c r="C42" s="15"/>
      <c r="D42" s="14"/>
      <c r="E42" s="14"/>
      <c r="F42" s="13"/>
      <c r="G42" s="13"/>
      <c r="H42" s="13"/>
      <c r="I42" s="13"/>
      <c r="J42" s="13"/>
      <c r="K42" s="13"/>
      <c r="L42" s="13"/>
      <c r="M42" s="13"/>
      <c r="N42" s="13"/>
      <c r="P42" s="13"/>
      <c r="Q42" s="13"/>
      <c r="R42" s="13"/>
      <c r="S42" s="13"/>
      <c r="T42" s="13"/>
      <c r="U42" s="13"/>
      <c r="V42" s="13"/>
      <c r="W42" s="13">
        <v>5</v>
      </c>
    </row>
    <row r="43" spans="2:23" ht="24.75" customHeight="1">
      <c r="B43" s="14" t="s">
        <v>145</v>
      </c>
      <c r="C43" s="15" t="s">
        <v>146</v>
      </c>
      <c r="D43" s="14"/>
      <c r="E43" s="14"/>
      <c r="F43" s="13"/>
      <c r="G43" s="13"/>
      <c r="H43" s="13">
        <v>45</v>
      </c>
      <c r="I43" s="13"/>
      <c r="J43" s="13">
        <v>45</v>
      </c>
      <c r="K43" s="13"/>
      <c r="L43" s="13">
        <v>145</v>
      </c>
      <c r="M43" s="13"/>
      <c r="N43" s="13">
        <v>145</v>
      </c>
      <c r="P43" s="13"/>
      <c r="Q43" s="13">
        <v>145</v>
      </c>
      <c r="R43" s="13"/>
      <c r="S43" s="13">
        <v>145</v>
      </c>
      <c r="T43" s="13"/>
      <c r="U43" s="13">
        <v>145</v>
      </c>
      <c r="V43" s="13">
        <v>20</v>
      </c>
      <c r="W43" s="13">
        <v>145</v>
      </c>
    </row>
    <row r="44" spans="2:23" ht="24" hidden="1">
      <c r="B44" s="14" t="s">
        <v>59</v>
      </c>
      <c r="C44" s="15" t="s">
        <v>18</v>
      </c>
      <c r="D44" s="14"/>
      <c r="E44" s="14"/>
      <c r="F44" s="13">
        <v>35</v>
      </c>
      <c r="G44" s="13"/>
      <c r="H44" s="13">
        <v>30</v>
      </c>
      <c r="I44" s="13"/>
      <c r="J44" s="13">
        <v>30</v>
      </c>
      <c r="K44" s="13"/>
      <c r="L44" s="13">
        <v>30</v>
      </c>
      <c r="M44" s="13"/>
      <c r="N44" s="13">
        <v>30</v>
      </c>
      <c r="P44" s="13"/>
      <c r="Q44" s="13">
        <v>30</v>
      </c>
      <c r="R44" s="13"/>
      <c r="S44" s="13">
        <v>30</v>
      </c>
      <c r="T44" s="13"/>
      <c r="U44" s="13">
        <v>30</v>
      </c>
      <c r="V44" s="13"/>
      <c r="W44" s="13">
        <v>30</v>
      </c>
    </row>
    <row r="45" spans="2:23" ht="25.5" customHeight="1">
      <c r="B45" s="14" t="s">
        <v>59</v>
      </c>
      <c r="C45" s="15" t="s">
        <v>18</v>
      </c>
      <c r="D45" s="14"/>
      <c r="E45" s="14"/>
      <c r="F45" s="13">
        <v>35</v>
      </c>
      <c r="G45" s="13"/>
      <c r="H45" s="13">
        <v>30</v>
      </c>
      <c r="I45" s="13"/>
      <c r="J45" s="13">
        <v>30</v>
      </c>
      <c r="K45" s="13"/>
      <c r="L45" s="13">
        <v>30</v>
      </c>
      <c r="M45" s="13"/>
      <c r="N45" s="13">
        <v>30</v>
      </c>
      <c r="P45" s="13"/>
      <c r="Q45" s="13">
        <v>30</v>
      </c>
      <c r="R45" s="13"/>
      <c r="S45" s="13">
        <v>30</v>
      </c>
      <c r="T45" s="13"/>
      <c r="U45" s="13">
        <v>30</v>
      </c>
      <c r="V45" s="13">
        <v>20</v>
      </c>
      <c r="W45" s="13">
        <v>0</v>
      </c>
    </row>
    <row r="46" spans="2:23" ht="39" customHeight="1">
      <c r="B46" s="14" t="s">
        <v>147</v>
      </c>
      <c r="C46" s="15" t="s">
        <v>148</v>
      </c>
      <c r="D46" s="14"/>
      <c r="E46" s="14"/>
      <c r="F46" s="13">
        <v>65</v>
      </c>
      <c r="G46" s="13">
        <v>30</v>
      </c>
      <c r="H46" s="13">
        <v>105</v>
      </c>
      <c r="I46" s="13"/>
      <c r="J46" s="13">
        <v>105</v>
      </c>
      <c r="K46" s="13"/>
      <c r="L46" s="13">
        <v>105</v>
      </c>
      <c r="M46" s="13"/>
      <c r="N46" s="13">
        <v>105</v>
      </c>
      <c r="P46" s="13"/>
      <c r="Q46" s="13">
        <v>105</v>
      </c>
      <c r="R46" s="13"/>
      <c r="S46" s="13">
        <v>105</v>
      </c>
      <c r="T46" s="13"/>
      <c r="U46" s="13">
        <v>105</v>
      </c>
      <c r="V46" s="13">
        <v>50</v>
      </c>
      <c r="W46" s="13">
        <v>105</v>
      </c>
    </row>
    <row r="47" spans="2:23" ht="39" customHeight="1">
      <c r="B47" s="14" t="s">
        <v>60</v>
      </c>
      <c r="C47" s="15" t="s">
        <v>19</v>
      </c>
      <c r="D47" s="14"/>
      <c r="E47" s="14"/>
      <c r="F47" s="13">
        <v>65</v>
      </c>
      <c r="G47" s="13">
        <v>30</v>
      </c>
      <c r="H47" s="13">
        <v>105</v>
      </c>
      <c r="I47" s="13"/>
      <c r="J47" s="13">
        <v>105</v>
      </c>
      <c r="K47" s="13"/>
      <c r="L47" s="13">
        <v>105</v>
      </c>
      <c r="M47" s="13"/>
      <c r="N47" s="13">
        <v>105</v>
      </c>
      <c r="P47" s="13"/>
      <c r="Q47" s="13">
        <v>105</v>
      </c>
      <c r="R47" s="13"/>
      <c r="S47" s="13">
        <v>105</v>
      </c>
      <c r="T47" s="13"/>
      <c r="U47" s="13">
        <v>105</v>
      </c>
      <c r="V47" s="13">
        <v>50</v>
      </c>
      <c r="W47" s="13">
        <v>73</v>
      </c>
    </row>
    <row r="48" spans="2:23" ht="50.25" customHeight="1">
      <c r="B48" s="14" t="s">
        <v>149</v>
      </c>
      <c r="C48" s="15" t="s">
        <v>150</v>
      </c>
      <c r="D48" s="14"/>
      <c r="E48" s="14"/>
      <c r="F48" s="13"/>
      <c r="G48" s="13"/>
      <c r="H48" s="13">
        <v>25</v>
      </c>
      <c r="I48" s="13"/>
      <c r="J48" s="13">
        <v>25</v>
      </c>
      <c r="K48" s="13"/>
      <c r="L48" s="13">
        <v>25</v>
      </c>
      <c r="M48" s="13"/>
      <c r="N48" s="13">
        <v>25</v>
      </c>
      <c r="P48" s="13"/>
      <c r="Q48" s="13">
        <v>25</v>
      </c>
      <c r="R48" s="13"/>
      <c r="S48" s="13">
        <v>25</v>
      </c>
      <c r="T48" s="13"/>
      <c r="U48" s="13">
        <v>25</v>
      </c>
      <c r="V48" s="13">
        <v>5</v>
      </c>
      <c r="W48" s="13">
        <v>25</v>
      </c>
    </row>
    <row r="49" spans="2:23" ht="25.5" customHeight="1">
      <c r="B49" s="11" t="s">
        <v>61</v>
      </c>
      <c r="C49" s="12" t="s">
        <v>111</v>
      </c>
      <c r="D49" s="11"/>
      <c r="E49" s="11"/>
      <c r="F49" s="13">
        <f>F50</f>
        <v>233</v>
      </c>
      <c r="G49" s="13"/>
      <c r="H49" s="13">
        <v>103</v>
      </c>
      <c r="I49" s="13"/>
      <c r="J49" s="13">
        <f>J50</f>
        <v>203</v>
      </c>
      <c r="K49" s="13"/>
      <c r="L49" s="13">
        <f>L50</f>
        <v>403</v>
      </c>
      <c r="M49" s="13"/>
      <c r="N49" s="13">
        <f>N50</f>
        <v>403</v>
      </c>
      <c r="P49" s="13"/>
      <c r="Q49" s="13">
        <f aca="true" t="shared" si="14" ref="Q49:W49">Q50</f>
        <v>403</v>
      </c>
      <c r="R49" s="13">
        <f t="shared" si="14"/>
        <v>0</v>
      </c>
      <c r="S49" s="13">
        <f t="shared" si="14"/>
        <v>403</v>
      </c>
      <c r="T49" s="13">
        <f t="shared" si="14"/>
        <v>1687</v>
      </c>
      <c r="U49" s="13">
        <f t="shared" si="14"/>
        <v>2090</v>
      </c>
      <c r="V49" s="13">
        <f t="shared" si="14"/>
        <v>450</v>
      </c>
      <c r="W49" s="13">
        <f t="shared" si="14"/>
        <v>2540</v>
      </c>
    </row>
    <row r="50" spans="2:23" ht="35.25" customHeight="1">
      <c r="B50" s="14" t="s">
        <v>62</v>
      </c>
      <c r="C50" s="15" t="s">
        <v>112</v>
      </c>
      <c r="D50" s="14"/>
      <c r="E50" s="14"/>
      <c r="F50" s="13">
        <v>233</v>
      </c>
      <c r="G50" s="13">
        <v>30</v>
      </c>
      <c r="H50" s="13">
        <v>100</v>
      </c>
      <c r="I50" s="13"/>
      <c r="J50" s="13">
        <v>203</v>
      </c>
      <c r="K50" s="13"/>
      <c r="L50" s="13">
        <v>403</v>
      </c>
      <c r="M50" s="13"/>
      <c r="N50" s="13">
        <v>403</v>
      </c>
      <c r="P50" s="13"/>
      <c r="Q50" s="13">
        <v>403</v>
      </c>
      <c r="R50" s="13"/>
      <c r="S50" s="13">
        <v>403</v>
      </c>
      <c r="T50" s="13">
        <v>1687</v>
      </c>
      <c r="U50" s="13">
        <f>S50+T50</f>
        <v>2090</v>
      </c>
      <c r="V50" s="13">
        <v>450</v>
      </c>
      <c r="W50" s="13">
        <f>U50+V50</f>
        <v>2540</v>
      </c>
    </row>
    <row r="51" spans="2:23" ht="12.75" customHeight="1">
      <c r="B51" s="14"/>
      <c r="C51" s="7" t="s">
        <v>20</v>
      </c>
      <c r="D51" s="6"/>
      <c r="E51" s="6"/>
      <c r="F51" s="10" t="e">
        <f>F11</f>
        <v>#REF!</v>
      </c>
      <c r="G51" s="10"/>
      <c r="H51" s="10" t="e">
        <f aca="true" t="shared" si="15" ref="H51:N51">H11</f>
        <v>#REF!</v>
      </c>
      <c r="I51" s="10" t="e">
        <f t="shared" si="15"/>
        <v>#REF!</v>
      </c>
      <c r="J51" s="10" t="e">
        <f t="shared" si="15"/>
        <v>#REF!</v>
      </c>
      <c r="K51" s="10">
        <f t="shared" si="15"/>
        <v>0</v>
      </c>
      <c r="L51" s="10">
        <f t="shared" si="15"/>
        <v>33653</v>
      </c>
      <c r="M51" s="10">
        <f t="shared" si="15"/>
        <v>0</v>
      </c>
      <c r="N51" s="10">
        <f t="shared" si="15"/>
        <v>33653</v>
      </c>
      <c r="P51" s="10">
        <f aca="true" t="shared" si="16" ref="P51:U51">P11</f>
        <v>0</v>
      </c>
      <c r="Q51" s="10">
        <f t="shared" si="16"/>
        <v>33653</v>
      </c>
      <c r="R51" s="10">
        <f t="shared" si="16"/>
        <v>0</v>
      </c>
      <c r="S51" s="10">
        <f t="shared" si="16"/>
        <v>33653</v>
      </c>
      <c r="T51" s="10">
        <f t="shared" si="16"/>
        <v>1841.1</v>
      </c>
      <c r="U51" s="10">
        <f t="shared" si="16"/>
        <v>35494.1</v>
      </c>
      <c r="V51" s="10">
        <f>V11</f>
        <v>26666</v>
      </c>
      <c r="W51" s="10">
        <f>W11</f>
        <v>38717.1</v>
      </c>
    </row>
    <row r="52" spans="2:23" ht="12.75" customHeight="1">
      <c r="B52" s="6" t="s">
        <v>41</v>
      </c>
      <c r="C52" s="20" t="s">
        <v>21</v>
      </c>
      <c r="D52" s="6"/>
      <c r="E52" s="6"/>
      <c r="F52" s="10" t="e">
        <f>F53+F56+F68+F81</f>
        <v>#REF!</v>
      </c>
      <c r="G52" s="10">
        <v>15920.3</v>
      </c>
      <c r="H52" s="10">
        <f>H53+H56+H67+H90</f>
        <v>75183</v>
      </c>
      <c r="I52" s="10">
        <f>I68+I95+I61</f>
        <v>15482.7</v>
      </c>
      <c r="J52" s="10">
        <f>J53+J56+J67+J90+J94+J95</f>
        <v>90665.70000000001</v>
      </c>
      <c r="K52" s="10">
        <f>K53+K56+K67+K90+K94+K95</f>
        <v>400.5</v>
      </c>
      <c r="L52" s="10">
        <f>L53+L56+L67+L90+L94+L95</f>
        <v>103123.59999999999</v>
      </c>
      <c r="M52" s="10">
        <f>M53+M56+M67+M90+M94+M95</f>
        <v>9169</v>
      </c>
      <c r="N52" s="10">
        <f>N53+N56+N67+N90+N94+N95</f>
        <v>112292.59999999999</v>
      </c>
      <c r="P52" s="10">
        <f aca="true" t="shared" si="17" ref="P52:U52">P53+P56+P67+P90+P94+P95</f>
        <v>2911.6</v>
      </c>
      <c r="Q52" s="10">
        <f t="shared" si="17"/>
        <v>115204.2</v>
      </c>
      <c r="R52" s="10">
        <f t="shared" si="17"/>
        <v>-108.69999999999993</v>
      </c>
      <c r="S52" s="10">
        <f t="shared" si="17"/>
        <v>115095.5</v>
      </c>
      <c r="T52" s="10">
        <f t="shared" si="17"/>
        <v>0</v>
      </c>
      <c r="U52" s="10">
        <f t="shared" si="17"/>
        <v>115095.5</v>
      </c>
      <c r="V52" s="10">
        <f>V53+V55+V56+V67+V90+V94</f>
        <v>89220.09999999999</v>
      </c>
      <c r="W52" s="10">
        <f>W53+W55+W56+W67+W90+W94+W95</f>
        <v>192758.30000000002</v>
      </c>
    </row>
    <row r="53" spans="2:23" ht="24" customHeight="1">
      <c r="B53" s="14" t="s">
        <v>63</v>
      </c>
      <c r="C53" s="15" t="s">
        <v>113</v>
      </c>
      <c r="D53" s="14"/>
      <c r="E53" s="14"/>
      <c r="F53" s="13">
        <v>17438.1</v>
      </c>
      <c r="G53" s="13"/>
      <c r="H53" s="13">
        <v>18704.7</v>
      </c>
      <c r="I53" s="13"/>
      <c r="J53" s="13">
        <v>18704.7</v>
      </c>
      <c r="K53" s="13"/>
      <c r="L53" s="13">
        <v>17725.7</v>
      </c>
      <c r="M53" s="13"/>
      <c r="N53" s="13">
        <v>17725.7</v>
      </c>
      <c r="P53" s="13"/>
      <c r="Q53" s="13">
        <v>17725.7</v>
      </c>
      <c r="R53" s="13"/>
      <c r="S53" s="13">
        <v>17725.7</v>
      </c>
      <c r="T53" s="13"/>
      <c r="U53" s="13">
        <v>17725.7</v>
      </c>
      <c r="V53" s="13">
        <v>10666.8</v>
      </c>
      <c r="W53" s="13">
        <v>17725.7</v>
      </c>
    </row>
    <row r="54" spans="2:23" ht="24.75" customHeight="1" hidden="1">
      <c r="B54" s="14" t="s">
        <v>97</v>
      </c>
      <c r="C54" s="15" t="s">
        <v>98</v>
      </c>
      <c r="D54" s="14"/>
      <c r="E54" s="14"/>
      <c r="F54" s="13"/>
      <c r="G54" s="13"/>
      <c r="H54" s="13"/>
      <c r="I54" s="13"/>
      <c r="J54" s="13"/>
      <c r="K54" s="13"/>
      <c r="L54" s="13"/>
      <c r="M54" s="13"/>
      <c r="N54" s="13"/>
      <c r="P54" s="13"/>
      <c r="Q54" s="13"/>
      <c r="R54" s="13"/>
      <c r="S54" s="13"/>
      <c r="T54" s="13"/>
      <c r="U54" s="13"/>
      <c r="V54" s="13"/>
      <c r="W54" s="13"/>
    </row>
    <row r="55" spans="2:23" ht="24.75" customHeight="1">
      <c r="B55" s="14" t="s">
        <v>97</v>
      </c>
      <c r="C55" s="15" t="s">
        <v>140</v>
      </c>
      <c r="D55" s="14"/>
      <c r="E55" s="14"/>
      <c r="F55" s="13">
        <v>17438.1</v>
      </c>
      <c r="G55" s="13"/>
      <c r="H55" s="13">
        <v>18704.7</v>
      </c>
      <c r="I55" s="13"/>
      <c r="J55" s="13">
        <v>18704.7</v>
      </c>
      <c r="K55" s="13"/>
      <c r="L55" s="13">
        <v>17725.7</v>
      </c>
      <c r="M55" s="13"/>
      <c r="N55" s="13">
        <v>17725.7</v>
      </c>
      <c r="P55" s="13"/>
      <c r="Q55" s="13">
        <v>17725.7</v>
      </c>
      <c r="R55" s="13"/>
      <c r="S55" s="13">
        <v>17725.7</v>
      </c>
      <c r="T55" s="13"/>
      <c r="U55" s="13"/>
      <c r="V55" s="13"/>
      <c r="W55" s="13">
        <f>U55+V55</f>
        <v>0</v>
      </c>
    </row>
    <row r="56" spans="2:23" ht="27" customHeight="1">
      <c r="B56" s="17" t="s">
        <v>64</v>
      </c>
      <c r="C56" s="18" t="s">
        <v>114</v>
      </c>
      <c r="D56" s="17"/>
      <c r="E56" s="17"/>
      <c r="F56" s="10">
        <f>F59+F62</f>
        <v>637.4</v>
      </c>
      <c r="G56" s="10">
        <v>-5.1</v>
      </c>
      <c r="H56" s="10">
        <f>H57+H59+H61+H63</f>
        <v>4711.1</v>
      </c>
      <c r="I56" s="10"/>
      <c r="J56" s="10">
        <f>J57+J59+J61+J63</f>
        <v>6418</v>
      </c>
      <c r="K56" s="10"/>
      <c r="L56" s="10">
        <f>L57+L59+L61+L63</f>
        <v>1750</v>
      </c>
      <c r="M56" s="10">
        <f>M57+M59+M61+M63</f>
        <v>0</v>
      </c>
      <c r="N56" s="10">
        <f>N57+N59+N61+N63</f>
        <v>1750</v>
      </c>
      <c r="P56" s="10">
        <f>P57+P59+P61+P63+P65</f>
        <v>2711.6</v>
      </c>
      <c r="Q56" s="10">
        <f>Q57+Q59+Q61+Q65</f>
        <v>4461.6</v>
      </c>
      <c r="R56" s="10">
        <f>R57+R59+R60+R61+R65+R66</f>
        <v>369.30000000000007</v>
      </c>
      <c r="S56" s="10">
        <f>S57+S59+S60+S61+S65+S66</f>
        <v>4830.9</v>
      </c>
      <c r="T56" s="10">
        <f>T57+T59+T60+T61+T65+T66</f>
        <v>0</v>
      </c>
      <c r="U56" s="10">
        <f>U57+U59+U60+U61+U65+U66</f>
        <v>4830.9</v>
      </c>
      <c r="V56" s="10">
        <f>V57+V59+V60+V61+V64+V65+V66</f>
        <v>1050</v>
      </c>
      <c r="W56" s="10">
        <f>W57+W59+W60+W61+W64+W65+W66</f>
        <v>5880.9</v>
      </c>
    </row>
    <row r="57" spans="2:23" ht="24" customHeight="1">
      <c r="B57" s="14" t="s">
        <v>84</v>
      </c>
      <c r="C57" s="15" t="s">
        <v>115</v>
      </c>
      <c r="D57" s="17"/>
      <c r="E57" s="17"/>
      <c r="F57" s="10"/>
      <c r="G57" s="10"/>
      <c r="H57" s="19">
        <v>500</v>
      </c>
      <c r="I57" s="10"/>
      <c r="J57" s="19">
        <v>500</v>
      </c>
      <c r="K57" s="19"/>
      <c r="L57" s="19">
        <v>500</v>
      </c>
      <c r="M57" s="19"/>
      <c r="N57" s="19">
        <v>500</v>
      </c>
      <c r="P57" s="19"/>
      <c r="Q57" s="19">
        <v>500</v>
      </c>
      <c r="R57" s="19">
        <v>-366.2</v>
      </c>
      <c r="S57" s="19">
        <f>Q57+R57</f>
        <v>133.8</v>
      </c>
      <c r="T57" s="19"/>
      <c r="U57" s="19">
        <f>S57+T57</f>
        <v>133.8</v>
      </c>
      <c r="V57" s="19">
        <v>200</v>
      </c>
      <c r="W57" s="13">
        <f>U57+V57</f>
        <v>333.8</v>
      </c>
    </row>
    <row r="58" spans="2:23" ht="23.25" customHeight="1" hidden="1">
      <c r="B58" s="14" t="s">
        <v>85</v>
      </c>
      <c r="C58" s="15" t="s">
        <v>37</v>
      </c>
      <c r="D58" s="14"/>
      <c r="E58" s="14"/>
      <c r="F58" s="13"/>
      <c r="G58" s="13"/>
      <c r="H58" s="13"/>
      <c r="I58" s="13"/>
      <c r="J58" s="13"/>
      <c r="K58" s="23"/>
      <c r="L58" s="13"/>
      <c r="M58" s="13"/>
      <c r="N58" s="13"/>
      <c r="P58" s="13"/>
      <c r="Q58" s="13"/>
      <c r="R58" s="13"/>
      <c r="S58" s="13"/>
      <c r="T58" s="13"/>
      <c r="U58" s="13"/>
      <c r="V58" s="13"/>
      <c r="W58" s="13"/>
    </row>
    <row r="59" spans="2:23" ht="36.75" customHeight="1" hidden="1">
      <c r="B59" s="14" t="s">
        <v>65</v>
      </c>
      <c r="C59" s="15" t="s">
        <v>116</v>
      </c>
      <c r="D59" s="14"/>
      <c r="E59" s="14"/>
      <c r="F59" s="13">
        <v>602.3</v>
      </c>
      <c r="G59" s="13">
        <v>30</v>
      </c>
      <c r="H59" s="13">
        <v>663</v>
      </c>
      <c r="I59" s="13"/>
      <c r="J59" s="13">
        <v>663</v>
      </c>
      <c r="K59" s="13"/>
      <c r="L59" s="13"/>
      <c r="M59" s="13"/>
      <c r="N59" s="13"/>
      <c r="P59" s="13"/>
      <c r="Q59" s="13"/>
      <c r="R59" s="13"/>
      <c r="S59" s="13"/>
      <c r="T59" s="13"/>
      <c r="U59" s="13"/>
      <c r="V59" s="13"/>
      <c r="W59" s="13"/>
    </row>
    <row r="60" spans="2:23" ht="23.25" customHeight="1">
      <c r="B60" s="14" t="s">
        <v>138</v>
      </c>
      <c r="C60" s="15" t="s">
        <v>139</v>
      </c>
      <c r="D60" s="17"/>
      <c r="E60" s="17"/>
      <c r="F60" s="10"/>
      <c r="G60" s="10"/>
      <c r="H60" s="19">
        <v>500</v>
      </c>
      <c r="I60" s="10"/>
      <c r="J60" s="19">
        <v>500</v>
      </c>
      <c r="K60" s="19"/>
      <c r="L60" s="19">
        <v>500</v>
      </c>
      <c r="M60" s="19"/>
      <c r="N60" s="19">
        <v>500</v>
      </c>
      <c r="P60" s="19"/>
      <c r="Q60" s="19"/>
      <c r="R60" s="19">
        <v>267.6</v>
      </c>
      <c r="S60" s="13">
        <f>P60+R60</f>
        <v>267.6</v>
      </c>
      <c r="T60" s="13"/>
      <c r="U60" s="13">
        <f>R60+T60</f>
        <v>267.6</v>
      </c>
      <c r="V60" s="13"/>
      <c r="W60" s="13">
        <f>U60+V60</f>
        <v>267.6</v>
      </c>
    </row>
    <row r="61" spans="2:23" ht="36.75" customHeight="1">
      <c r="B61" s="14" t="s">
        <v>86</v>
      </c>
      <c r="C61" s="15" t="s">
        <v>117</v>
      </c>
      <c r="D61" s="14"/>
      <c r="E61" s="14"/>
      <c r="F61" s="13"/>
      <c r="G61" s="13"/>
      <c r="H61" s="13">
        <v>1548</v>
      </c>
      <c r="I61" s="13">
        <v>3707</v>
      </c>
      <c r="J61" s="13">
        <f>H61+I61</f>
        <v>5255</v>
      </c>
      <c r="K61" s="13"/>
      <c r="L61" s="13">
        <v>1250</v>
      </c>
      <c r="M61" s="13"/>
      <c r="N61" s="13">
        <v>1250</v>
      </c>
      <c r="P61" s="13">
        <v>1530</v>
      </c>
      <c r="Q61" s="13">
        <f>N61+P61</f>
        <v>2780</v>
      </c>
      <c r="R61" s="13"/>
      <c r="S61" s="13">
        <v>2780</v>
      </c>
      <c r="T61" s="13"/>
      <c r="U61" s="13">
        <v>2780</v>
      </c>
      <c r="V61" s="13">
        <v>850</v>
      </c>
      <c r="W61" s="13">
        <f>U61+V61</f>
        <v>3630</v>
      </c>
    </row>
    <row r="62" spans="2:23" ht="17.25" customHeight="1" hidden="1">
      <c r="B62" s="14" t="s">
        <v>32</v>
      </c>
      <c r="C62" s="15" t="s">
        <v>33</v>
      </c>
      <c r="D62" s="14"/>
      <c r="E62" s="14"/>
      <c r="F62" s="13">
        <v>35.1</v>
      </c>
      <c r="G62" s="13">
        <v>-35.1</v>
      </c>
      <c r="H62" s="13"/>
      <c r="I62" s="13"/>
      <c r="J62" s="13"/>
      <c r="K62" s="23"/>
      <c r="L62" s="13"/>
      <c r="M62" s="13"/>
      <c r="N62" s="13"/>
      <c r="P62" s="13"/>
      <c r="Q62" s="13"/>
      <c r="R62" s="13"/>
      <c r="S62" s="13"/>
      <c r="T62" s="13"/>
      <c r="U62" s="13"/>
      <c r="V62" s="13"/>
      <c r="W62" s="13"/>
    </row>
    <row r="63" spans="2:23" ht="32.25" customHeight="1" hidden="1">
      <c r="B63" s="14" t="s">
        <v>87</v>
      </c>
      <c r="C63" s="15" t="s">
        <v>88</v>
      </c>
      <c r="D63" s="14"/>
      <c r="E63" s="14"/>
      <c r="F63" s="13"/>
      <c r="G63" s="13"/>
      <c r="H63" s="13">
        <v>2000.1</v>
      </c>
      <c r="I63" s="13"/>
      <c r="J63" s="13"/>
      <c r="K63" s="13"/>
      <c r="L63" s="13"/>
      <c r="M63" s="13"/>
      <c r="N63" s="13"/>
      <c r="P63" s="13"/>
      <c r="Q63" s="13"/>
      <c r="R63" s="13"/>
      <c r="S63" s="13"/>
      <c r="T63" s="13"/>
      <c r="U63" s="13"/>
      <c r="V63" s="13"/>
      <c r="W63" s="13"/>
    </row>
    <row r="64" spans="2:23" ht="24.75" customHeight="1">
      <c r="B64" s="14" t="s">
        <v>138</v>
      </c>
      <c r="C64" s="15" t="s">
        <v>141</v>
      </c>
      <c r="D64" s="14"/>
      <c r="E64" s="14"/>
      <c r="F64" s="13"/>
      <c r="G64" s="13"/>
      <c r="H64" s="13"/>
      <c r="I64" s="13"/>
      <c r="J64" s="13"/>
      <c r="K64" s="13"/>
      <c r="L64" s="13"/>
      <c r="M64" s="13"/>
      <c r="N64" s="13"/>
      <c r="P64" s="13"/>
      <c r="Q64" s="13"/>
      <c r="R64" s="13"/>
      <c r="S64" s="13"/>
      <c r="T64" s="13"/>
      <c r="U64" s="13"/>
      <c r="V64" s="13"/>
      <c r="W64" s="13">
        <f>U64+V64</f>
        <v>0</v>
      </c>
    </row>
    <row r="65" spans="2:23" ht="28.5" customHeight="1">
      <c r="B65" s="14" t="s">
        <v>93</v>
      </c>
      <c r="C65" s="15" t="s">
        <v>94</v>
      </c>
      <c r="D65" s="14"/>
      <c r="E65" s="14"/>
      <c r="F65" s="13"/>
      <c r="G65" s="13"/>
      <c r="H65" s="13"/>
      <c r="I65" s="13"/>
      <c r="J65" s="13"/>
      <c r="K65" s="13"/>
      <c r="L65" s="13"/>
      <c r="M65" s="13"/>
      <c r="N65" s="13"/>
      <c r="P65" s="13">
        <v>1181.6</v>
      </c>
      <c r="Q65" s="13">
        <f>N65+P65</f>
        <v>1181.6</v>
      </c>
      <c r="R65" s="13">
        <v>186.4</v>
      </c>
      <c r="S65" s="13">
        <f>P65+R65</f>
        <v>1368</v>
      </c>
      <c r="T65" s="13"/>
      <c r="U65" s="13">
        <v>1368</v>
      </c>
      <c r="V65" s="13"/>
      <c r="W65" s="13">
        <f>U65+V65</f>
        <v>1368</v>
      </c>
    </row>
    <row r="66" spans="2:23" ht="28.5" customHeight="1">
      <c r="B66" s="14" t="s">
        <v>136</v>
      </c>
      <c r="C66" s="15" t="s">
        <v>137</v>
      </c>
      <c r="D66" s="14"/>
      <c r="E66" s="14"/>
      <c r="F66" s="13"/>
      <c r="G66" s="13"/>
      <c r="H66" s="13"/>
      <c r="I66" s="13"/>
      <c r="J66" s="13"/>
      <c r="K66" s="13"/>
      <c r="L66" s="13"/>
      <c r="M66" s="13"/>
      <c r="N66" s="13"/>
      <c r="P66" s="13">
        <v>1181.6</v>
      </c>
      <c r="Q66" s="13"/>
      <c r="R66" s="13">
        <v>281.5</v>
      </c>
      <c r="S66" s="13">
        <v>281.5</v>
      </c>
      <c r="T66" s="13"/>
      <c r="U66" s="13">
        <v>281.5</v>
      </c>
      <c r="V66" s="13"/>
      <c r="W66" s="13">
        <f>U66+V66</f>
        <v>281.5</v>
      </c>
    </row>
    <row r="67" spans="2:23" ht="25.5" customHeight="1">
      <c r="B67" s="6" t="s">
        <v>66</v>
      </c>
      <c r="C67" s="7" t="s">
        <v>118</v>
      </c>
      <c r="D67" s="6"/>
      <c r="E67" s="6"/>
      <c r="F67" s="16"/>
      <c r="G67" s="16"/>
      <c r="H67" s="16">
        <f>H68+H81</f>
        <v>51437.80000000001</v>
      </c>
      <c r="I67" s="16">
        <f>I68</f>
        <v>11780.7</v>
      </c>
      <c r="J67" s="16">
        <f>J68+J81</f>
        <v>63218.50000000001</v>
      </c>
      <c r="K67" s="16">
        <f>K71</f>
        <v>400.5</v>
      </c>
      <c r="L67" s="16">
        <f>L68+L81</f>
        <v>81887.9</v>
      </c>
      <c r="M67" s="16">
        <f>M68+M81</f>
        <v>9169</v>
      </c>
      <c r="N67" s="16">
        <f>N68+N81</f>
        <v>91056.9</v>
      </c>
      <c r="P67" s="16">
        <f aca="true" t="shared" si="18" ref="P67:U67">P68+P81</f>
        <v>200</v>
      </c>
      <c r="Q67" s="16">
        <f t="shared" si="18"/>
        <v>91256.9</v>
      </c>
      <c r="R67" s="16">
        <f t="shared" si="18"/>
        <v>-481</v>
      </c>
      <c r="S67" s="16">
        <f t="shared" si="18"/>
        <v>90775.9</v>
      </c>
      <c r="T67" s="16">
        <f t="shared" si="18"/>
        <v>0</v>
      </c>
      <c r="U67" s="16">
        <f t="shared" si="18"/>
        <v>90775.9</v>
      </c>
      <c r="V67" s="16">
        <f>V68+V81</f>
        <v>77453.29999999999</v>
      </c>
      <c r="W67" s="16">
        <f>W68+W81</f>
        <v>167338.7</v>
      </c>
    </row>
    <row r="68" spans="2:23" ht="24.75" customHeight="1">
      <c r="B68" s="17" t="s">
        <v>66</v>
      </c>
      <c r="C68" s="26" t="s">
        <v>118</v>
      </c>
      <c r="D68" s="17"/>
      <c r="E68" s="17"/>
      <c r="F68" s="10" t="e">
        <f>#REF!+#REF!+#REF!+#REF!+#REF!+#REF!+#REF!+#REF!+F70+#REF!+#REF!+F71+#REF!+#REF!+F72</f>
        <v>#REF!</v>
      </c>
      <c r="G68" s="10" t="e">
        <f>#REF!+#REF!+G71+#REF!+G72+G73+G75</f>
        <v>#REF!</v>
      </c>
      <c r="H68" s="10">
        <f>H71+H72+H73+H75</f>
        <v>1648.8</v>
      </c>
      <c r="I68" s="10">
        <f>I69+I70+I73+I75</f>
        <v>11780.7</v>
      </c>
      <c r="J68" s="10">
        <f>J69+J70+J71+J72+J73+J75</f>
        <v>13429.5</v>
      </c>
      <c r="K68" s="10"/>
      <c r="L68" s="10">
        <f>L69+L70+L71+L72+L73+L74+L75+L76</f>
        <v>4772.7</v>
      </c>
      <c r="M68" s="10">
        <f>M69+M70+M71+M72+M73+M74+M75</f>
        <v>13100</v>
      </c>
      <c r="N68" s="10">
        <f>N69+N70+N71+N72+N73+N74+N75+N76</f>
        <v>17872.7</v>
      </c>
      <c r="P68" s="10">
        <f aca="true" t="shared" si="19" ref="P68:U68">P69+P70+P71+P72+P73+P74+P75+P76</f>
        <v>200</v>
      </c>
      <c r="Q68" s="10">
        <f t="shared" si="19"/>
        <v>18072.7</v>
      </c>
      <c r="R68" s="10">
        <f t="shared" si="19"/>
        <v>-481</v>
      </c>
      <c r="S68" s="10">
        <f t="shared" si="19"/>
        <v>17591.7</v>
      </c>
      <c r="T68" s="10">
        <f t="shared" si="19"/>
        <v>0</v>
      </c>
      <c r="U68" s="10">
        <f t="shared" si="19"/>
        <v>17591.7</v>
      </c>
      <c r="V68" s="10">
        <f>V69+V70+V71+V72+V73+V74+V75+V76+V77+V78+V79+V80</f>
        <v>2882.9</v>
      </c>
      <c r="W68" s="10">
        <f>W69+W70+W71+W72+W73+W74+W75+W76</f>
        <v>19584.1</v>
      </c>
    </row>
    <row r="69" spans="2:23" ht="37.5" customHeight="1" hidden="1">
      <c r="B69" s="14" t="s">
        <v>99</v>
      </c>
      <c r="C69" s="15" t="s">
        <v>135</v>
      </c>
      <c r="D69" s="17"/>
      <c r="E69" s="17"/>
      <c r="F69" s="10"/>
      <c r="G69" s="10"/>
      <c r="H69" s="13"/>
      <c r="I69" s="13">
        <v>83.6</v>
      </c>
      <c r="J69" s="13">
        <v>83.6</v>
      </c>
      <c r="K69" s="13"/>
      <c r="L69" s="13">
        <v>37</v>
      </c>
      <c r="M69" s="13"/>
      <c r="N69" s="13">
        <v>37</v>
      </c>
      <c r="P69" s="13"/>
      <c r="Q69" s="13">
        <v>37</v>
      </c>
      <c r="R69" s="13"/>
      <c r="S69" s="13">
        <v>37</v>
      </c>
      <c r="T69" s="13"/>
      <c r="U69" s="13">
        <v>37</v>
      </c>
      <c r="V69" s="13"/>
      <c r="W69" s="13">
        <f aca="true" t="shared" si="20" ref="W69:W76">U69+V69</f>
        <v>37</v>
      </c>
    </row>
    <row r="70" spans="2:23" ht="35.25" customHeight="1" hidden="1">
      <c r="B70" s="14" t="s">
        <v>67</v>
      </c>
      <c r="C70" s="15" t="s">
        <v>22</v>
      </c>
      <c r="D70" s="14"/>
      <c r="E70" s="14"/>
      <c r="F70" s="13">
        <v>1597.2</v>
      </c>
      <c r="G70" s="13"/>
      <c r="H70" s="13"/>
      <c r="I70" s="13">
        <v>1197.1</v>
      </c>
      <c r="J70" s="13">
        <v>1197.1</v>
      </c>
      <c r="K70" s="13"/>
      <c r="L70" s="13">
        <v>1095</v>
      </c>
      <c r="M70" s="13"/>
      <c r="N70" s="13">
        <v>1095</v>
      </c>
      <c r="P70" s="13"/>
      <c r="Q70" s="13">
        <v>1095</v>
      </c>
      <c r="R70" s="13"/>
      <c r="S70" s="13">
        <v>1095</v>
      </c>
      <c r="T70" s="13"/>
      <c r="U70" s="13">
        <v>1095</v>
      </c>
      <c r="V70" s="13"/>
      <c r="W70" s="13">
        <f t="shared" si="20"/>
        <v>1095</v>
      </c>
    </row>
    <row r="71" spans="2:23" ht="36" customHeight="1">
      <c r="B71" s="14" t="s">
        <v>68</v>
      </c>
      <c r="C71" s="15" t="s">
        <v>119</v>
      </c>
      <c r="D71" s="14"/>
      <c r="E71" s="14"/>
      <c r="F71" s="13">
        <v>780</v>
      </c>
      <c r="G71" s="13">
        <v>450</v>
      </c>
      <c r="H71" s="13">
        <v>716.8</v>
      </c>
      <c r="I71" s="13"/>
      <c r="J71" s="13">
        <v>716.8</v>
      </c>
      <c r="K71" s="13">
        <v>400.5</v>
      </c>
      <c r="L71" s="13">
        <v>1267</v>
      </c>
      <c r="M71" s="13"/>
      <c r="N71" s="13">
        <v>1267</v>
      </c>
      <c r="P71" s="13"/>
      <c r="Q71" s="13">
        <v>1267</v>
      </c>
      <c r="R71" s="13">
        <v>-335</v>
      </c>
      <c r="S71" s="13">
        <f>Q71+R71</f>
        <v>932</v>
      </c>
      <c r="T71" s="13"/>
      <c r="U71" s="13">
        <f>S71+T71</f>
        <v>932</v>
      </c>
      <c r="V71" s="13">
        <v>1021.4</v>
      </c>
      <c r="W71" s="13">
        <f t="shared" si="20"/>
        <v>1953.4</v>
      </c>
    </row>
    <row r="72" spans="2:23" ht="48.75" customHeight="1">
      <c r="B72" s="14" t="s">
        <v>69</v>
      </c>
      <c r="C72" s="15" t="s">
        <v>120</v>
      </c>
      <c r="D72" s="14"/>
      <c r="E72" s="14"/>
      <c r="F72" s="13">
        <v>326</v>
      </c>
      <c r="G72" s="13">
        <v>4.9</v>
      </c>
      <c r="H72" s="13">
        <v>432</v>
      </c>
      <c r="I72" s="13"/>
      <c r="J72" s="13">
        <v>432</v>
      </c>
      <c r="K72" s="13"/>
      <c r="L72" s="13">
        <v>330</v>
      </c>
      <c r="M72" s="13"/>
      <c r="N72" s="13">
        <v>330</v>
      </c>
      <c r="P72" s="13">
        <v>200</v>
      </c>
      <c r="Q72" s="13">
        <f>N72+P72</f>
        <v>530</v>
      </c>
      <c r="R72" s="13">
        <v>120</v>
      </c>
      <c r="S72" s="13">
        <f>Q72+R72</f>
        <v>650</v>
      </c>
      <c r="T72" s="13"/>
      <c r="U72" s="13">
        <f>S72+T72</f>
        <v>650</v>
      </c>
      <c r="V72" s="13">
        <v>730</v>
      </c>
      <c r="W72" s="13">
        <f t="shared" si="20"/>
        <v>1380</v>
      </c>
    </row>
    <row r="73" spans="2:23" ht="122.25" customHeight="1" hidden="1">
      <c r="B73" s="14" t="s">
        <v>90</v>
      </c>
      <c r="C73" s="15" t="s">
        <v>121</v>
      </c>
      <c r="D73" s="14"/>
      <c r="E73" s="14"/>
      <c r="F73" s="13"/>
      <c r="G73" s="13">
        <v>447</v>
      </c>
      <c r="H73" s="13">
        <v>200</v>
      </c>
      <c r="I73" s="13">
        <v>1500</v>
      </c>
      <c r="J73" s="13">
        <v>1700</v>
      </c>
      <c r="K73" s="13"/>
      <c r="L73" s="13">
        <v>260</v>
      </c>
      <c r="M73" s="13">
        <v>1300</v>
      </c>
      <c r="N73" s="13">
        <v>1560</v>
      </c>
      <c r="P73" s="13"/>
      <c r="Q73" s="13">
        <v>1560</v>
      </c>
      <c r="R73" s="13">
        <v>-167</v>
      </c>
      <c r="S73" s="13">
        <f>Q73+R73</f>
        <v>1393</v>
      </c>
      <c r="T73" s="13"/>
      <c r="U73" s="13">
        <f>S73+T73</f>
        <v>1393</v>
      </c>
      <c r="V73" s="13"/>
      <c r="W73" s="13">
        <f t="shared" si="20"/>
        <v>1393</v>
      </c>
    </row>
    <row r="74" spans="2:23" ht="111.75" customHeight="1" hidden="1">
      <c r="B74" s="14" t="s">
        <v>100</v>
      </c>
      <c r="C74" s="15" t="s">
        <v>122</v>
      </c>
      <c r="D74" s="14"/>
      <c r="E74" s="14"/>
      <c r="F74" s="13"/>
      <c r="G74" s="13"/>
      <c r="H74" s="13"/>
      <c r="I74" s="13"/>
      <c r="J74" s="13"/>
      <c r="K74" s="13"/>
      <c r="L74" s="13">
        <v>360</v>
      </c>
      <c r="M74" s="13">
        <v>200</v>
      </c>
      <c r="N74" s="13">
        <v>560</v>
      </c>
      <c r="P74" s="13"/>
      <c r="Q74" s="13">
        <v>560</v>
      </c>
      <c r="R74" s="13">
        <v>-99</v>
      </c>
      <c r="S74" s="13">
        <f>Q74+R74</f>
        <v>461</v>
      </c>
      <c r="T74" s="13"/>
      <c r="U74" s="13">
        <f>S74+T74</f>
        <v>461</v>
      </c>
      <c r="V74" s="13"/>
      <c r="W74" s="13">
        <f t="shared" si="20"/>
        <v>461</v>
      </c>
    </row>
    <row r="75" spans="2:23" ht="88.5" customHeight="1" hidden="1">
      <c r="B75" s="14" t="s">
        <v>91</v>
      </c>
      <c r="C75" s="15" t="s">
        <v>123</v>
      </c>
      <c r="D75" s="14"/>
      <c r="E75" s="14"/>
      <c r="F75" s="13"/>
      <c r="G75" s="13">
        <v>8580</v>
      </c>
      <c r="H75" s="13">
        <v>300</v>
      </c>
      <c r="I75" s="13">
        <v>9000</v>
      </c>
      <c r="J75" s="13">
        <v>9300</v>
      </c>
      <c r="K75" s="13"/>
      <c r="L75" s="13">
        <v>473.7</v>
      </c>
      <c r="M75" s="13">
        <v>11600</v>
      </c>
      <c r="N75" s="13">
        <v>12073.7</v>
      </c>
      <c r="P75" s="13"/>
      <c r="Q75" s="13">
        <v>12073.7</v>
      </c>
      <c r="R75" s="13"/>
      <c r="S75" s="13">
        <v>12073.7</v>
      </c>
      <c r="T75" s="13"/>
      <c r="U75" s="13">
        <v>12073.7</v>
      </c>
      <c r="V75" s="13"/>
      <c r="W75" s="13">
        <f t="shared" si="20"/>
        <v>12073.7</v>
      </c>
    </row>
    <row r="76" spans="2:23" ht="42" customHeight="1">
      <c r="B76" s="14" t="s">
        <v>151</v>
      </c>
      <c r="C76" s="15" t="s">
        <v>152</v>
      </c>
      <c r="D76" s="14"/>
      <c r="E76" s="14"/>
      <c r="F76" s="13"/>
      <c r="G76" s="13"/>
      <c r="H76" s="13"/>
      <c r="I76" s="13"/>
      <c r="J76" s="13"/>
      <c r="K76" s="13"/>
      <c r="L76" s="13">
        <v>950</v>
      </c>
      <c r="M76" s="13"/>
      <c r="N76" s="13">
        <v>950</v>
      </c>
      <c r="P76" s="13"/>
      <c r="Q76" s="13">
        <v>950</v>
      </c>
      <c r="R76" s="13"/>
      <c r="S76" s="13">
        <v>950</v>
      </c>
      <c r="T76" s="13"/>
      <c r="U76" s="13">
        <v>950</v>
      </c>
      <c r="V76" s="13">
        <v>241</v>
      </c>
      <c r="W76" s="13">
        <f t="shared" si="20"/>
        <v>1191</v>
      </c>
    </row>
    <row r="77" spans="2:23" ht="48.75" customHeight="1">
      <c r="B77" s="14" t="s">
        <v>159</v>
      </c>
      <c r="C77" s="15" t="s">
        <v>160</v>
      </c>
      <c r="D77" s="14"/>
      <c r="E77" s="14"/>
      <c r="F77" s="13"/>
      <c r="G77" s="13"/>
      <c r="H77" s="13"/>
      <c r="I77" s="13"/>
      <c r="J77" s="13"/>
      <c r="K77" s="13"/>
      <c r="L77" s="13">
        <v>950</v>
      </c>
      <c r="M77" s="13"/>
      <c r="N77" s="13">
        <v>950</v>
      </c>
      <c r="P77" s="13"/>
      <c r="Q77" s="13">
        <v>950</v>
      </c>
      <c r="R77" s="13"/>
      <c r="S77" s="13">
        <v>950</v>
      </c>
      <c r="T77" s="13"/>
      <c r="U77" s="13">
        <v>950</v>
      </c>
      <c r="V77" s="13">
        <v>80</v>
      </c>
      <c r="W77" s="13"/>
    </row>
    <row r="78" spans="2:23" ht="42" customHeight="1">
      <c r="B78" s="14" t="s">
        <v>153</v>
      </c>
      <c r="C78" s="15" t="s">
        <v>154</v>
      </c>
      <c r="D78" s="14"/>
      <c r="E78" s="14"/>
      <c r="F78" s="13"/>
      <c r="G78" s="13"/>
      <c r="H78" s="13"/>
      <c r="I78" s="13"/>
      <c r="J78" s="13"/>
      <c r="K78" s="13"/>
      <c r="L78" s="13">
        <v>950</v>
      </c>
      <c r="M78" s="13"/>
      <c r="N78" s="13">
        <v>950</v>
      </c>
      <c r="P78" s="13"/>
      <c r="Q78" s="13">
        <v>950</v>
      </c>
      <c r="R78" s="13"/>
      <c r="S78" s="13">
        <v>950</v>
      </c>
      <c r="T78" s="13"/>
      <c r="U78" s="13">
        <v>950</v>
      </c>
      <c r="V78" s="13">
        <v>19</v>
      </c>
      <c r="W78" s="13"/>
    </row>
    <row r="79" spans="2:23" ht="54.75" customHeight="1">
      <c r="B79" s="14" t="s">
        <v>155</v>
      </c>
      <c r="C79" s="15" t="s">
        <v>156</v>
      </c>
      <c r="D79" s="14"/>
      <c r="E79" s="14"/>
      <c r="F79" s="13"/>
      <c r="G79" s="13"/>
      <c r="H79" s="13"/>
      <c r="I79" s="13"/>
      <c r="J79" s="13"/>
      <c r="K79" s="13"/>
      <c r="L79" s="13">
        <v>950</v>
      </c>
      <c r="M79" s="13"/>
      <c r="N79" s="13">
        <v>950</v>
      </c>
      <c r="P79" s="13"/>
      <c r="Q79" s="13">
        <v>950</v>
      </c>
      <c r="R79" s="13"/>
      <c r="S79" s="13">
        <v>950</v>
      </c>
      <c r="T79" s="13"/>
      <c r="U79" s="13">
        <v>950</v>
      </c>
      <c r="V79" s="13">
        <v>181</v>
      </c>
      <c r="W79" s="13"/>
    </row>
    <row r="80" spans="2:23" ht="38.25" customHeight="1">
      <c r="B80" s="14" t="s">
        <v>157</v>
      </c>
      <c r="C80" s="15" t="s">
        <v>158</v>
      </c>
      <c r="D80" s="14"/>
      <c r="E80" s="14"/>
      <c r="F80" s="13"/>
      <c r="G80" s="13"/>
      <c r="H80" s="13"/>
      <c r="I80" s="13"/>
      <c r="J80" s="13"/>
      <c r="K80" s="13"/>
      <c r="L80" s="13">
        <v>950</v>
      </c>
      <c r="M80" s="13"/>
      <c r="N80" s="13">
        <v>950</v>
      </c>
      <c r="P80" s="13"/>
      <c r="Q80" s="13">
        <v>950</v>
      </c>
      <c r="R80" s="13"/>
      <c r="S80" s="13">
        <v>950</v>
      </c>
      <c r="T80" s="13"/>
      <c r="U80" s="13">
        <v>950</v>
      </c>
      <c r="V80" s="13">
        <v>610.5</v>
      </c>
      <c r="W80" s="13"/>
    </row>
    <row r="81" spans="2:23" ht="23.25" customHeight="1">
      <c r="B81" s="17" t="s">
        <v>70</v>
      </c>
      <c r="C81" s="18" t="s">
        <v>24</v>
      </c>
      <c r="D81" s="17"/>
      <c r="E81" s="17"/>
      <c r="F81" s="10" t="e">
        <f>F82+F83+F84+#REF!+F85+F86+#REF!+#REF!+#REF!+#REF!+#REF!</f>
        <v>#REF!</v>
      </c>
      <c r="G81" s="10" t="e">
        <f>G82+G83+G84+#REF!+G85+G86+#REF!+#REF!+#REF!+#REF!+#REF!+G87+G89</f>
        <v>#REF!</v>
      </c>
      <c r="H81" s="10">
        <f>H82+H84+H85+H86+H87+H89</f>
        <v>49789.00000000001</v>
      </c>
      <c r="I81" s="10"/>
      <c r="J81" s="10">
        <f>J82+J84+J85+J86+J87+J89</f>
        <v>49789.00000000001</v>
      </c>
      <c r="K81" s="10"/>
      <c r="L81" s="10">
        <f>L82+L84+L85+L86+L87+L88+L89</f>
        <v>77115.2</v>
      </c>
      <c r="M81" s="10">
        <f>M82+M84+M85+M86+M87+M88+M89</f>
        <v>-3931</v>
      </c>
      <c r="N81" s="10">
        <f>N82+N84+N85+N86+N87+N88+N89</f>
        <v>73184.2</v>
      </c>
      <c r="P81" s="10">
        <f aca="true" t="shared" si="21" ref="P81:U81">P82+P84+P85+P86+P87+P88+P89</f>
        <v>0</v>
      </c>
      <c r="Q81" s="10">
        <f t="shared" si="21"/>
        <v>73184.2</v>
      </c>
      <c r="R81" s="10">
        <f t="shared" si="21"/>
        <v>0</v>
      </c>
      <c r="S81" s="10">
        <f t="shared" si="21"/>
        <v>73184.2</v>
      </c>
      <c r="T81" s="10">
        <f t="shared" si="21"/>
        <v>0</v>
      </c>
      <c r="U81" s="10">
        <f t="shared" si="21"/>
        <v>73184.2</v>
      </c>
      <c r="V81" s="10">
        <f>V82+V84+V85+V86+V87+V88+V89</f>
        <v>74570.4</v>
      </c>
      <c r="W81" s="10">
        <f>W82+W84+W85+W86+W87+W88+W89</f>
        <v>147754.6</v>
      </c>
    </row>
    <row r="82" spans="2:23" ht="24.75" customHeight="1">
      <c r="B82" s="17" t="s">
        <v>70</v>
      </c>
      <c r="C82" s="15" t="s">
        <v>73</v>
      </c>
      <c r="D82" s="14"/>
      <c r="E82" s="14"/>
      <c r="F82" s="13">
        <v>37049</v>
      </c>
      <c r="G82" s="13">
        <v>4400</v>
      </c>
      <c r="H82" s="13">
        <v>41196.8</v>
      </c>
      <c r="I82" s="13"/>
      <c r="J82" s="13">
        <v>41196.8</v>
      </c>
      <c r="K82" s="13"/>
      <c r="L82" s="13">
        <v>65067</v>
      </c>
      <c r="M82" s="13">
        <v>-3931</v>
      </c>
      <c r="N82" s="13">
        <v>61136</v>
      </c>
      <c r="P82" s="13"/>
      <c r="Q82" s="13">
        <v>61136</v>
      </c>
      <c r="R82" s="13"/>
      <c r="S82" s="13">
        <v>61136</v>
      </c>
      <c r="T82" s="13"/>
      <c r="U82" s="13">
        <v>61136</v>
      </c>
      <c r="V82" s="13">
        <v>64545.1</v>
      </c>
      <c r="W82" s="13">
        <f>U82+V82</f>
        <v>125681.1</v>
      </c>
    </row>
    <row r="83" spans="2:23" ht="36" customHeight="1" hidden="1">
      <c r="B83" s="17" t="s">
        <v>23</v>
      </c>
      <c r="C83" s="15" t="s">
        <v>25</v>
      </c>
      <c r="D83" s="14"/>
      <c r="E83" s="14"/>
      <c r="F83" s="13">
        <v>386.5</v>
      </c>
      <c r="G83" s="13"/>
      <c r="H83" s="13"/>
      <c r="I83" s="13"/>
      <c r="J83" s="13"/>
      <c r="K83" s="23"/>
      <c r="L83" s="13"/>
      <c r="M83" s="13"/>
      <c r="N83" s="13"/>
      <c r="P83" s="13"/>
      <c r="Q83" s="13"/>
      <c r="R83" s="13"/>
      <c r="S83" s="13"/>
      <c r="T83" s="13"/>
      <c r="U83" s="13"/>
      <c r="V83" s="13"/>
      <c r="W83" s="13"/>
    </row>
    <row r="84" spans="2:23" ht="34.5" customHeight="1">
      <c r="B84" s="17" t="s">
        <v>70</v>
      </c>
      <c r="C84" s="15" t="s">
        <v>74</v>
      </c>
      <c r="D84" s="14"/>
      <c r="E84" s="14"/>
      <c r="F84" s="13">
        <v>176</v>
      </c>
      <c r="G84" s="13"/>
      <c r="H84" s="13">
        <v>210.9</v>
      </c>
      <c r="I84" s="13"/>
      <c r="J84" s="13">
        <v>210.9</v>
      </c>
      <c r="K84" s="13"/>
      <c r="L84" s="13">
        <v>247.1</v>
      </c>
      <c r="M84" s="13"/>
      <c r="N84" s="13">
        <v>247.1</v>
      </c>
      <c r="P84" s="13"/>
      <c r="Q84" s="13">
        <v>247.1</v>
      </c>
      <c r="R84" s="13"/>
      <c r="S84" s="13">
        <v>247.1</v>
      </c>
      <c r="T84" s="13"/>
      <c r="U84" s="13">
        <v>247.1</v>
      </c>
      <c r="V84" s="13">
        <v>282.5</v>
      </c>
      <c r="W84" s="13">
        <f aca="true" t="shared" si="22" ref="W84:W89">U84+V84</f>
        <v>529.6</v>
      </c>
    </row>
    <row r="85" spans="2:23" ht="35.25" customHeight="1">
      <c r="B85" s="17" t="s">
        <v>70</v>
      </c>
      <c r="C85" s="15" t="s">
        <v>75</v>
      </c>
      <c r="D85" s="14"/>
      <c r="E85" s="14"/>
      <c r="F85" s="13">
        <v>3006.4</v>
      </c>
      <c r="G85" s="13"/>
      <c r="H85" s="13">
        <v>7057</v>
      </c>
      <c r="I85" s="13"/>
      <c r="J85" s="13">
        <v>7057</v>
      </c>
      <c r="K85" s="13"/>
      <c r="L85" s="13">
        <v>6980.6</v>
      </c>
      <c r="M85" s="13"/>
      <c r="N85" s="13">
        <v>6980.6</v>
      </c>
      <c r="P85" s="13"/>
      <c r="Q85" s="13">
        <v>6980.6</v>
      </c>
      <c r="R85" s="13"/>
      <c r="S85" s="13">
        <v>6980.6</v>
      </c>
      <c r="T85" s="13"/>
      <c r="U85" s="13">
        <v>6980.6</v>
      </c>
      <c r="V85" s="13">
        <v>7523.4</v>
      </c>
      <c r="W85" s="13">
        <f t="shared" si="22"/>
        <v>14504</v>
      </c>
    </row>
    <row r="86" spans="2:23" ht="38.25" customHeight="1">
      <c r="B86" s="17" t="s">
        <v>70</v>
      </c>
      <c r="C86" s="15" t="s">
        <v>26</v>
      </c>
      <c r="D86" s="14"/>
      <c r="E86" s="14"/>
      <c r="F86" s="13">
        <v>203</v>
      </c>
      <c r="G86" s="13"/>
      <c r="H86" s="13">
        <v>248.8</v>
      </c>
      <c r="I86" s="13"/>
      <c r="J86" s="13">
        <v>248.8</v>
      </c>
      <c r="K86" s="13"/>
      <c r="L86" s="13">
        <v>267.6</v>
      </c>
      <c r="M86" s="13"/>
      <c r="N86" s="13">
        <v>267.6</v>
      </c>
      <c r="P86" s="13"/>
      <c r="Q86" s="13">
        <v>267.6</v>
      </c>
      <c r="R86" s="13"/>
      <c r="S86" s="13">
        <v>267.6</v>
      </c>
      <c r="T86" s="13"/>
      <c r="U86" s="13">
        <v>267.6</v>
      </c>
      <c r="V86" s="13">
        <v>275.3</v>
      </c>
      <c r="W86" s="13">
        <f t="shared" si="22"/>
        <v>542.9000000000001</v>
      </c>
    </row>
    <row r="87" spans="2:23" ht="36" customHeight="1">
      <c r="B87" s="17" t="s">
        <v>70</v>
      </c>
      <c r="C87" s="15" t="s">
        <v>76</v>
      </c>
      <c r="D87" s="14"/>
      <c r="E87" s="14"/>
      <c r="F87" s="13"/>
      <c r="G87" s="13">
        <v>507.7</v>
      </c>
      <c r="H87" s="13">
        <v>790</v>
      </c>
      <c r="I87" s="13"/>
      <c r="J87" s="13">
        <v>790</v>
      </c>
      <c r="K87" s="13"/>
      <c r="L87" s="13">
        <v>1469</v>
      </c>
      <c r="M87" s="13"/>
      <c r="N87" s="13">
        <v>1469</v>
      </c>
      <c r="P87" s="13"/>
      <c r="Q87" s="13">
        <v>1469</v>
      </c>
      <c r="R87" s="13"/>
      <c r="S87" s="13">
        <v>1469</v>
      </c>
      <c r="T87" s="13"/>
      <c r="U87" s="13">
        <v>1469</v>
      </c>
      <c r="V87" s="13">
        <v>1621.7</v>
      </c>
      <c r="W87" s="13">
        <f t="shared" si="22"/>
        <v>3090.7</v>
      </c>
    </row>
    <row r="88" spans="2:23" ht="36" customHeight="1" hidden="1">
      <c r="B88" s="17" t="s">
        <v>70</v>
      </c>
      <c r="C88" s="15" t="s">
        <v>101</v>
      </c>
      <c r="D88" s="14"/>
      <c r="E88" s="14"/>
      <c r="F88" s="13"/>
      <c r="G88" s="13"/>
      <c r="H88" s="13"/>
      <c r="I88" s="13"/>
      <c r="J88" s="13"/>
      <c r="K88" s="13"/>
      <c r="L88" s="13">
        <v>2780.4</v>
      </c>
      <c r="M88" s="13"/>
      <c r="N88" s="13">
        <v>2780.4</v>
      </c>
      <c r="P88" s="13"/>
      <c r="Q88" s="13">
        <v>2780.4</v>
      </c>
      <c r="R88" s="13"/>
      <c r="S88" s="13">
        <v>2780.4</v>
      </c>
      <c r="T88" s="13"/>
      <c r="U88" s="13">
        <v>2780.4</v>
      </c>
      <c r="V88" s="13"/>
      <c r="W88" s="13">
        <f t="shared" si="22"/>
        <v>2780.4</v>
      </c>
    </row>
    <row r="89" spans="2:23" ht="24" customHeight="1">
      <c r="B89" s="17" t="s">
        <v>70</v>
      </c>
      <c r="C89" s="15" t="s">
        <v>31</v>
      </c>
      <c r="D89" s="14"/>
      <c r="E89" s="14"/>
      <c r="F89" s="13"/>
      <c r="G89" s="13">
        <v>205.7</v>
      </c>
      <c r="H89" s="13">
        <v>285.5</v>
      </c>
      <c r="I89" s="13"/>
      <c r="J89" s="13">
        <v>285.5</v>
      </c>
      <c r="K89" s="13"/>
      <c r="L89" s="13">
        <v>303.5</v>
      </c>
      <c r="M89" s="13"/>
      <c r="N89" s="13">
        <v>303.5</v>
      </c>
      <c r="P89" s="13"/>
      <c r="Q89" s="13">
        <v>303.5</v>
      </c>
      <c r="R89" s="13"/>
      <c r="S89" s="13">
        <v>303.5</v>
      </c>
      <c r="T89" s="13"/>
      <c r="U89" s="13">
        <v>303.5</v>
      </c>
      <c r="V89" s="13">
        <v>322.4</v>
      </c>
      <c r="W89" s="13">
        <f t="shared" si="22"/>
        <v>625.9</v>
      </c>
    </row>
    <row r="90" spans="1:23" ht="23.25" customHeight="1">
      <c r="A90" t="s">
        <v>34</v>
      </c>
      <c r="B90" s="6" t="s">
        <v>71</v>
      </c>
      <c r="C90" s="7" t="s">
        <v>124</v>
      </c>
      <c r="D90" s="6"/>
      <c r="E90" s="6"/>
      <c r="F90" s="16"/>
      <c r="G90" s="16"/>
      <c r="H90" s="16">
        <f>H91+H92</f>
        <v>329.4</v>
      </c>
      <c r="I90" s="16"/>
      <c r="J90" s="16">
        <f>J91+J92</f>
        <v>329.4</v>
      </c>
      <c r="K90" s="16"/>
      <c r="L90" s="16">
        <f>L91+L92</f>
        <v>50</v>
      </c>
      <c r="M90" s="16"/>
      <c r="N90" s="16">
        <f>N91+N92</f>
        <v>50</v>
      </c>
      <c r="P90" s="16">
        <f aca="true" t="shared" si="23" ref="P90:U90">P91+P92</f>
        <v>0</v>
      </c>
      <c r="Q90" s="16">
        <f t="shared" si="23"/>
        <v>50</v>
      </c>
      <c r="R90" s="16">
        <f t="shared" si="23"/>
        <v>3</v>
      </c>
      <c r="S90" s="16">
        <f t="shared" si="23"/>
        <v>53</v>
      </c>
      <c r="T90" s="16">
        <f t="shared" si="23"/>
        <v>0</v>
      </c>
      <c r="U90" s="16">
        <f t="shared" si="23"/>
        <v>53</v>
      </c>
      <c r="V90" s="16">
        <f>V91+V92</f>
        <v>50</v>
      </c>
      <c r="W90" s="16">
        <f>W91+W92</f>
        <v>103</v>
      </c>
    </row>
    <row r="91" spans="2:23" ht="48" customHeight="1" hidden="1">
      <c r="B91" s="14" t="s">
        <v>72</v>
      </c>
      <c r="C91" s="15" t="s">
        <v>35</v>
      </c>
      <c r="D91" s="14"/>
      <c r="E91" s="14"/>
      <c r="F91" s="13">
        <v>529.8</v>
      </c>
      <c r="G91" s="13">
        <v>292.8</v>
      </c>
      <c r="H91" s="13">
        <v>279.4</v>
      </c>
      <c r="I91" s="13"/>
      <c r="J91" s="13">
        <v>279.4</v>
      </c>
      <c r="K91" s="13"/>
      <c r="L91" s="13"/>
      <c r="M91" s="13"/>
      <c r="N91" s="13"/>
      <c r="P91" s="13"/>
      <c r="Q91" s="13"/>
      <c r="R91" s="13"/>
      <c r="S91" s="13"/>
      <c r="T91" s="13"/>
      <c r="U91" s="13"/>
      <c r="V91" s="13"/>
      <c r="W91" s="13"/>
    </row>
    <row r="92" spans="2:23" ht="36.75" customHeight="1">
      <c r="B92" s="14" t="s">
        <v>77</v>
      </c>
      <c r="C92" s="15" t="s">
        <v>125</v>
      </c>
      <c r="D92" s="14"/>
      <c r="E92" s="14"/>
      <c r="F92" s="13"/>
      <c r="G92" s="13"/>
      <c r="H92" s="13">
        <v>50</v>
      </c>
      <c r="I92" s="13"/>
      <c r="J92" s="13">
        <v>50</v>
      </c>
      <c r="K92" s="13"/>
      <c r="L92" s="13">
        <v>50</v>
      </c>
      <c r="M92" s="13"/>
      <c r="N92" s="13">
        <v>50</v>
      </c>
      <c r="P92" s="13"/>
      <c r="Q92" s="13">
        <v>50</v>
      </c>
      <c r="R92" s="13">
        <v>3</v>
      </c>
      <c r="S92" s="13">
        <f>Q92+R92</f>
        <v>53</v>
      </c>
      <c r="T92" s="13"/>
      <c r="U92" s="13">
        <f>S92+T92</f>
        <v>53</v>
      </c>
      <c r="V92" s="13">
        <v>50</v>
      </c>
      <c r="W92" s="13">
        <f>U92+V92</f>
        <v>103</v>
      </c>
    </row>
    <row r="93" spans="2:23" ht="21.75" customHeight="1" hidden="1">
      <c r="B93" s="6" t="s">
        <v>38</v>
      </c>
      <c r="C93" s="7" t="s">
        <v>27</v>
      </c>
      <c r="D93" s="6"/>
      <c r="E93" s="6"/>
      <c r="F93" s="10">
        <v>3289</v>
      </c>
      <c r="G93" s="10"/>
      <c r="H93" s="10"/>
      <c r="I93" s="10"/>
      <c r="J93" s="10"/>
      <c r="K93" s="22"/>
      <c r="L93" s="10"/>
      <c r="M93" s="10"/>
      <c r="N93" s="10"/>
      <c r="P93" s="10"/>
      <c r="Q93" s="10"/>
      <c r="R93" s="10"/>
      <c r="S93" s="10"/>
      <c r="T93" s="10"/>
      <c r="U93" s="10"/>
      <c r="V93" s="10"/>
      <c r="W93" s="10"/>
    </row>
    <row r="94" spans="2:23" ht="23.25" customHeight="1">
      <c r="B94" s="6" t="s">
        <v>87</v>
      </c>
      <c r="C94" s="7" t="s">
        <v>88</v>
      </c>
      <c r="D94" s="14"/>
      <c r="E94" s="14"/>
      <c r="F94" s="13"/>
      <c r="G94" s="13"/>
      <c r="H94" s="13">
        <v>2000.1</v>
      </c>
      <c r="I94" s="13"/>
      <c r="J94" s="13">
        <v>2000.1</v>
      </c>
      <c r="K94" s="13"/>
      <c r="L94" s="10">
        <v>1710</v>
      </c>
      <c r="M94" s="10"/>
      <c r="N94" s="10">
        <v>1710</v>
      </c>
      <c r="P94" s="10"/>
      <c r="Q94" s="10">
        <v>1710</v>
      </c>
      <c r="R94" s="10"/>
      <c r="S94" s="10">
        <v>1710</v>
      </c>
      <c r="T94" s="10"/>
      <c r="U94" s="10">
        <v>1710</v>
      </c>
      <c r="V94" s="10"/>
      <c r="W94" s="10">
        <v>1710</v>
      </c>
    </row>
    <row r="95" spans="1:23" ht="0.75" customHeight="1">
      <c r="A95" t="s">
        <v>41</v>
      </c>
      <c r="B95" s="6" t="s">
        <v>81</v>
      </c>
      <c r="C95" s="7" t="s">
        <v>79</v>
      </c>
      <c r="D95" s="6"/>
      <c r="E95" s="6"/>
      <c r="F95" s="10"/>
      <c r="G95" s="10"/>
      <c r="H95" s="10"/>
      <c r="I95" s="10">
        <v>-5</v>
      </c>
      <c r="J95" s="10">
        <v>-5</v>
      </c>
      <c r="K95" s="10"/>
      <c r="L95" s="10"/>
      <c r="M95" s="10"/>
      <c r="N95" s="10"/>
      <c r="P95" s="10"/>
      <c r="Q95" s="10"/>
      <c r="R95" s="10"/>
      <c r="S95" s="10"/>
      <c r="T95" s="10"/>
      <c r="U95" s="10"/>
      <c r="V95" s="10"/>
      <c r="W95" s="10"/>
    </row>
    <row r="96" spans="2:23" ht="39.75" customHeight="1" hidden="1">
      <c r="B96" s="14" t="s">
        <v>78</v>
      </c>
      <c r="C96" s="15" t="s">
        <v>80</v>
      </c>
      <c r="D96" s="14"/>
      <c r="E96" s="14"/>
      <c r="F96" s="19"/>
      <c r="G96" s="19"/>
      <c r="H96" s="19"/>
      <c r="I96" s="19">
        <v>-5</v>
      </c>
      <c r="J96" s="19">
        <v>-5</v>
      </c>
      <c r="K96" s="19"/>
      <c r="L96" s="19"/>
      <c r="M96" s="19"/>
      <c r="N96" s="19"/>
      <c r="P96" s="19"/>
      <c r="Q96" s="19"/>
      <c r="R96" s="19"/>
      <c r="S96" s="19"/>
      <c r="T96" s="19"/>
      <c r="U96" s="19"/>
      <c r="V96" s="19"/>
      <c r="W96" s="19"/>
    </row>
    <row r="97" spans="2:23" ht="15.75" customHeight="1">
      <c r="B97" s="14"/>
      <c r="C97" s="7" t="s">
        <v>28</v>
      </c>
      <c r="D97" s="6"/>
      <c r="E97" s="6"/>
      <c r="F97" s="10" t="e">
        <f>F93+F52+F51</f>
        <v>#REF!</v>
      </c>
      <c r="G97" s="10">
        <f>G52</f>
        <v>15920.3</v>
      </c>
      <c r="H97" s="10" t="e">
        <f>H51+H52+H93</f>
        <v>#REF!</v>
      </c>
      <c r="I97" s="10" t="e">
        <f aca="true" t="shared" si="24" ref="I97:N97">I51+I52</f>
        <v>#REF!</v>
      </c>
      <c r="J97" s="10" t="e">
        <f t="shared" si="24"/>
        <v>#REF!</v>
      </c>
      <c r="K97" s="10">
        <f t="shared" si="24"/>
        <v>400.5</v>
      </c>
      <c r="L97" s="10">
        <f t="shared" si="24"/>
        <v>136776.59999999998</v>
      </c>
      <c r="M97" s="10">
        <f t="shared" si="24"/>
        <v>9169</v>
      </c>
      <c r="N97" s="10">
        <f t="shared" si="24"/>
        <v>145945.59999999998</v>
      </c>
      <c r="P97" s="10">
        <f aca="true" t="shared" si="25" ref="P97:U97">P51+P52</f>
        <v>2911.6</v>
      </c>
      <c r="Q97" s="10">
        <f t="shared" si="25"/>
        <v>148857.2</v>
      </c>
      <c r="R97" s="10">
        <f t="shared" si="25"/>
        <v>-108.69999999999993</v>
      </c>
      <c r="S97" s="10">
        <f t="shared" si="25"/>
        <v>148748.5</v>
      </c>
      <c r="T97" s="10">
        <f t="shared" si="25"/>
        <v>1841.1</v>
      </c>
      <c r="U97" s="10">
        <f t="shared" si="25"/>
        <v>150589.6</v>
      </c>
      <c r="V97" s="10">
        <f>V51+V52</f>
        <v>115886.09999999999</v>
      </c>
      <c r="W97" s="10">
        <f>W51+W52</f>
        <v>231475.40000000002</v>
      </c>
    </row>
    <row r="98" ht="15">
      <c r="B98" s="1"/>
    </row>
    <row r="104" ht="12.75">
      <c r="C104" t="s">
        <v>102</v>
      </c>
    </row>
  </sheetData>
  <sheetProtection/>
  <mergeCells count="21">
    <mergeCell ref="W9:W10"/>
    <mergeCell ref="B33:B34"/>
    <mergeCell ref="C33:C34"/>
    <mergeCell ref="D33:D34"/>
    <mergeCell ref="Q9:Q10"/>
    <mergeCell ref="K9:K10"/>
    <mergeCell ref="L9:L10"/>
    <mergeCell ref="F9:F10"/>
    <mergeCell ref="P9:P10"/>
    <mergeCell ref="N9:N10"/>
    <mergeCell ref="T9:T10"/>
    <mergeCell ref="U9:U10"/>
    <mergeCell ref="R9:R10"/>
    <mergeCell ref="S9:S10"/>
    <mergeCell ref="V9:V10"/>
    <mergeCell ref="C1:J1"/>
    <mergeCell ref="J9:J10"/>
    <mergeCell ref="C9:C10"/>
    <mergeCell ref="D9:D10"/>
    <mergeCell ref="C6:L6"/>
    <mergeCell ref="M9:M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User</cp:lastModifiedBy>
  <cp:lastPrinted>2013-01-28T06:30:43Z</cp:lastPrinted>
  <dcterms:created xsi:type="dcterms:W3CDTF">2007-08-14T06:17:59Z</dcterms:created>
  <dcterms:modified xsi:type="dcterms:W3CDTF">2014-04-23T08:35:00Z</dcterms:modified>
  <cp:category/>
  <cp:version/>
  <cp:contentType/>
  <cp:contentStatus/>
</cp:coreProperties>
</file>